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 tabRatio="785"/>
  </bookViews>
  <sheets>
    <sheet name="Quantitative characters" sheetId="2" r:id="rId1"/>
    <sheet name="R(NSX-DS)" sheetId="8" r:id="rId2"/>
    <sheet name="R(NLT-A)inner cortex" sheetId="9" r:id="rId3"/>
    <sheet name="R(NLT-A) outer cortex" sheetId="11" r:id="rId4"/>
  </sheets>
  <definedNames>
    <definedName name="_xlnm._FilterDatabase" localSheetId="0" hidden="1">'Quantitative characters'!$A$3:$Z$40</definedName>
  </definedNames>
  <calcPr calcId="145621"/>
</workbook>
</file>

<file path=xl/calcChain.xml><?xml version="1.0" encoding="utf-8"?>
<calcChain xmlns="http://schemas.openxmlformats.org/spreadsheetml/2006/main">
  <c r="W7" i="2" l="1"/>
  <c r="H6" i="2"/>
  <c r="W9" i="2"/>
  <c r="W8" i="2"/>
  <c r="W6" i="2"/>
  <c r="T9" i="2"/>
  <c r="T8" i="2"/>
  <c r="T7" i="2"/>
  <c r="T6" i="2"/>
  <c r="H9" i="2"/>
  <c r="H8" i="2"/>
  <c r="H7" i="2"/>
  <c r="F19" i="2" l="1"/>
  <c r="G19" i="2"/>
  <c r="T19" i="2" s="1"/>
  <c r="W20" i="2"/>
  <c r="W18" i="2"/>
  <c r="T20" i="2"/>
  <c r="T18" i="2"/>
  <c r="H20" i="2"/>
  <c r="H18" i="2"/>
  <c r="H19" i="2" l="1"/>
  <c r="W19" i="2"/>
  <c r="W23" i="2"/>
  <c r="T23" i="2"/>
  <c r="H23" i="2"/>
  <c r="W4" i="2" l="1"/>
  <c r="T4" i="2"/>
  <c r="H16" i="2"/>
  <c r="W10" i="2"/>
  <c r="W11" i="2"/>
  <c r="W12" i="2"/>
  <c r="W13" i="2"/>
  <c r="W14" i="2"/>
  <c r="W16" i="2"/>
  <c r="W17" i="2"/>
  <c r="W21" i="2"/>
  <c r="W22" i="2"/>
  <c r="W24" i="2"/>
  <c r="W25" i="2"/>
  <c r="W26" i="2"/>
  <c r="W27" i="2"/>
  <c r="W29" i="2"/>
  <c r="W30" i="2"/>
  <c r="W31" i="2"/>
  <c r="W32" i="2"/>
  <c r="W33" i="2"/>
  <c r="W34" i="2"/>
  <c r="W35" i="2"/>
  <c r="W36" i="2"/>
  <c r="W37" i="2"/>
  <c r="W38" i="2"/>
  <c r="T21" i="2"/>
  <c r="T10" i="2"/>
  <c r="T11" i="2"/>
  <c r="T12" i="2"/>
  <c r="T13" i="2"/>
  <c r="T14" i="2"/>
  <c r="T17" i="2"/>
  <c r="T22" i="2"/>
  <c r="T24" i="2"/>
  <c r="T25" i="2"/>
  <c r="T26" i="2"/>
  <c r="T27" i="2"/>
  <c r="T29" i="2"/>
  <c r="T30" i="2"/>
  <c r="T31" i="2"/>
  <c r="T32" i="2"/>
  <c r="T33" i="2"/>
  <c r="T34" i="2"/>
  <c r="T35" i="2"/>
  <c r="T36" i="2"/>
  <c r="T37" i="2"/>
  <c r="T38" i="2"/>
  <c r="H4" i="2"/>
  <c r="H10" i="2"/>
  <c r="H11" i="2"/>
  <c r="H12" i="2"/>
  <c r="H13" i="2"/>
  <c r="H14" i="2"/>
  <c r="H17" i="2"/>
  <c r="H21" i="2"/>
  <c r="H22" i="2"/>
  <c r="H24" i="2"/>
  <c r="H25" i="2"/>
  <c r="H26" i="2"/>
  <c r="H27" i="2"/>
  <c r="H29" i="2"/>
  <c r="H30" i="2"/>
  <c r="H31" i="2"/>
  <c r="H32" i="2"/>
  <c r="H33" i="2"/>
  <c r="H34" i="2"/>
  <c r="H35" i="2"/>
  <c r="H36" i="2"/>
  <c r="H37" i="2"/>
  <c r="H38" i="2"/>
  <c r="H39" i="2" l="1"/>
</calcChain>
</file>

<file path=xl/comments1.xml><?xml version="1.0" encoding="utf-8"?>
<comments xmlns="http://schemas.openxmlformats.org/spreadsheetml/2006/main">
  <authors>
    <author>Guido Grimm</author>
  </authors>
  <commentList>
    <comment ref="L2" authorId="0">
      <text>
        <r>
          <rPr>
            <b/>
            <sz val="9"/>
            <color indexed="81"/>
            <rFont val="Tahoma"/>
            <family val="2"/>
          </rPr>
          <t>Matrix I: 5-15, 15-30, 30-60, 60-100, 100-150
Matrix II: 0-14, 15-49, 50-100
Matrix III: 0-8, 8-14, &gt;14
Wang et al.: &lt;=15, 15-60. 60-100, &gt;100</t>
        </r>
      </text>
    </comment>
    <comment ref="F19" authorId="0">
      <text>
        <r>
          <rPr>
            <b/>
            <sz val="9"/>
            <color indexed="81"/>
            <rFont val="Tahoma"/>
            <family val="2"/>
          </rPr>
          <t>given as 5.5-7.5 mm, section oblique.
Value used calculated based on pith diameter (~2 mm) and thickness (~1 mm) of xylem ring</t>
        </r>
      </text>
    </comment>
    <comment ref="F31" authorId="0">
      <text>
        <r>
          <rPr>
            <b/>
            <sz val="9"/>
            <color indexed="81"/>
            <rFont val="Tahoma"/>
            <family val="2"/>
          </rPr>
          <t xml:space="preserve">Given as 5-7 mm, which is too large (Fig. 5 E has wrong scale)
Value based on value for pith (2-3 mm) plus measurements of xylem ring (0.4-0.5) </t>
        </r>
      </text>
    </comment>
  </commentList>
</comments>
</file>

<file path=xl/sharedStrings.xml><?xml version="1.0" encoding="utf-8"?>
<sst xmlns="http://schemas.openxmlformats.org/spreadsheetml/2006/main" count="181" uniqueCount="75">
  <si>
    <t>Leptopteris hymenophylloides</t>
  </si>
  <si>
    <t>Leptopteris superba</t>
  </si>
  <si>
    <t>Leptopteris fraseri</t>
  </si>
  <si>
    <t>Leptopteris wilkesiana</t>
  </si>
  <si>
    <t>Todea barbara</t>
  </si>
  <si>
    <t>Osmunda pluma</t>
  </si>
  <si>
    <t>Osmunda oregonensis</t>
  </si>
  <si>
    <t>Osmunda nathorstii</t>
  </si>
  <si>
    <t>Osmunda claytoniana</t>
  </si>
  <si>
    <t>Osmunda regalis</t>
  </si>
  <si>
    <t>Osmunda japonica</t>
  </si>
  <si>
    <t>Osmunda lancea</t>
  </si>
  <si>
    <t>Osmunda arnoldii</t>
  </si>
  <si>
    <t>Osmunda dowkeri</t>
  </si>
  <si>
    <t>Osmunda vachelii</t>
  </si>
  <si>
    <t>Osmunda javanica</t>
  </si>
  <si>
    <t>Osmunda ilianensis</t>
  </si>
  <si>
    <t>?</t>
  </si>
  <si>
    <t>Todea papuana</t>
  </si>
  <si>
    <t>Species</t>
  </si>
  <si>
    <t>Min.</t>
  </si>
  <si>
    <t>Max</t>
  </si>
  <si>
    <t>Min. inner</t>
  </si>
  <si>
    <t>Max inner</t>
  </si>
  <si>
    <t>Min outer</t>
  </si>
  <si>
    <t>Max outer</t>
  </si>
  <si>
    <t>Stem not preserved</t>
  </si>
  <si>
    <t>n.l.</t>
  </si>
  <si>
    <t>Osmunda shimokawaensis</t>
  </si>
  <si>
    <t>Todea tidwellii</t>
  </si>
  <si>
    <t>Osmunda wehrii</t>
  </si>
  <si>
    <t>≤ ~5</t>
  </si>
  <si>
    <t>Number of tracheids in xylem cylindre</t>
  </si>
  <si>
    <t>Stele diameter [mm]</t>
  </si>
  <si>
    <r>
      <t>NTX</t>
    </r>
    <r>
      <rPr>
        <vertAlign val="subscript"/>
        <sz val="10"/>
        <color theme="1"/>
        <rFont val="Tahoma"/>
        <family val="2"/>
      </rPr>
      <t>min</t>
    </r>
  </si>
  <si>
    <r>
      <t>NTX</t>
    </r>
    <r>
      <rPr>
        <vertAlign val="subscript"/>
        <sz val="10"/>
        <color theme="1"/>
        <rFont val="Tahoma"/>
        <family val="2"/>
      </rPr>
      <t>max</t>
    </r>
  </si>
  <si>
    <r>
      <t>NSX</t>
    </r>
    <r>
      <rPr>
        <vertAlign val="subscript"/>
        <sz val="10"/>
        <color theme="1"/>
        <rFont val="Tahoma"/>
        <family val="2"/>
      </rPr>
      <t>min</t>
    </r>
  </si>
  <si>
    <r>
      <t>NSX</t>
    </r>
    <r>
      <rPr>
        <vertAlign val="subscript"/>
        <sz val="10"/>
        <color theme="1"/>
        <rFont val="Tahoma"/>
        <family val="2"/>
      </rPr>
      <t>max</t>
    </r>
  </si>
  <si>
    <r>
      <t>DS</t>
    </r>
    <r>
      <rPr>
        <vertAlign val="subscript"/>
        <sz val="10"/>
        <color theme="1"/>
        <rFont val="Tahoma"/>
        <family val="2"/>
      </rPr>
      <t>min</t>
    </r>
  </si>
  <si>
    <r>
      <t>DS</t>
    </r>
    <r>
      <rPr>
        <vertAlign val="subscript"/>
        <sz val="10"/>
        <color theme="1"/>
        <rFont val="Tahoma"/>
        <family val="2"/>
      </rPr>
      <t>max</t>
    </r>
  </si>
  <si>
    <t>Number of xylem segments</t>
  </si>
  <si>
    <t>Char. 11</t>
  </si>
  <si>
    <t>Segments per mm perimeter stele</t>
  </si>
  <si>
    <r>
      <t>DStem</t>
    </r>
    <r>
      <rPr>
        <vertAlign val="subscript"/>
        <sz val="10"/>
        <color theme="1"/>
        <rFont val="Tahoma"/>
        <family val="2"/>
      </rPr>
      <t>max</t>
    </r>
  </si>
  <si>
    <r>
      <t>NLT per mm</t>
    </r>
    <r>
      <rPr>
        <vertAlign val="superscript"/>
        <sz val="10"/>
        <color theme="1"/>
        <rFont val="Tahoma"/>
        <family val="2"/>
      </rPr>
      <t>2</t>
    </r>
    <r>
      <rPr>
        <sz val="10"/>
        <color theme="1"/>
        <rFont val="Tahoma"/>
        <family val="2"/>
      </rPr>
      <t xml:space="preserve"> inner cortex</t>
    </r>
  </si>
  <si>
    <r>
      <t>NLT per mm</t>
    </r>
    <r>
      <rPr>
        <vertAlign val="superscript"/>
        <sz val="10"/>
        <color theme="1"/>
        <rFont val="Tahoma"/>
        <family val="2"/>
      </rPr>
      <t>2</t>
    </r>
    <r>
      <rPr>
        <sz val="10"/>
        <color theme="1"/>
        <rFont val="Tahoma"/>
        <family val="2"/>
      </rPr>
      <t xml:space="preserve"> outer cortex</t>
    </r>
  </si>
  <si>
    <t>Number of leaf-traces (NLT) visible in one cortical section</t>
  </si>
  <si>
    <r>
      <t>TIC</t>
    </r>
    <r>
      <rPr>
        <vertAlign val="subscript"/>
        <sz val="10"/>
        <color theme="1"/>
        <rFont val="Tahoma"/>
        <family val="2"/>
      </rPr>
      <t>max</t>
    </r>
  </si>
  <si>
    <t>Number of tracheids, leaf-traces, stele diameter, and thickness of inner cortex according to figured specimen</t>
  </si>
  <si>
    <t>Coding following Miller</t>
  </si>
  <si>
    <r>
      <rPr>
        <i/>
        <sz val="10"/>
        <color theme="1"/>
        <rFont val="Tahoma"/>
        <family val="2"/>
      </rPr>
      <t xml:space="preserve">k </t>
    </r>
    <r>
      <rPr>
        <sz val="10"/>
        <color theme="1"/>
        <rFont val="Tahoma"/>
        <family val="2"/>
      </rPr>
      <t>= 3</t>
    </r>
  </si>
  <si>
    <r>
      <t xml:space="preserve">Coding using </t>
    </r>
    <r>
      <rPr>
        <i/>
        <sz val="10"/>
        <color theme="1"/>
        <rFont val="Tahoma"/>
        <family val="2"/>
      </rPr>
      <t>k</t>
    </r>
    <r>
      <rPr>
        <sz val="10"/>
        <color theme="1"/>
        <rFont val="Tahoma"/>
        <family val="2"/>
      </rPr>
      <t>-medians*</t>
    </r>
  </si>
  <si>
    <r>
      <rPr>
        <b/>
        <i/>
        <sz val="10"/>
        <color theme="1"/>
        <rFont val="Tahoma"/>
        <family val="2"/>
      </rPr>
      <t xml:space="preserve">k </t>
    </r>
    <r>
      <rPr>
        <b/>
        <sz val="10"/>
        <color theme="1"/>
        <rFont val="Tahoma"/>
        <family val="2"/>
      </rPr>
      <t>= 2</t>
    </r>
  </si>
  <si>
    <t>Osmunda precinnamomea</t>
  </si>
  <si>
    <t>Osmunda pulchella</t>
  </si>
  <si>
    <r>
      <rPr>
        <i/>
        <sz val="10"/>
        <color theme="1"/>
        <rFont val="Tahoma"/>
        <family val="2"/>
      </rPr>
      <t xml:space="preserve">k </t>
    </r>
    <r>
      <rPr>
        <sz val="10"/>
        <color theme="1"/>
        <rFont val="Tahoma"/>
        <family val="2"/>
      </rPr>
      <t>= 2</t>
    </r>
  </si>
  <si>
    <r>
      <rPr>
        <b/>
        <i/>
        <sz val="10"/>
        <color theme="1"/>
        <rFont val="Tahoma"/>
        <family val="2"/>
      </rPr>
      <t xml:space="preserve">k </t>
    </r>
    <r>
      <rPr>
        <b/>
        <sz val="10"/>
        <color theme="1"/>
        <rFont val="Tahoma"/>
        <family val="2"/>
      </rPr>
      <t>= 3</t>
    </r>
  </si>
  <si>
    <r>
      <t xml:space="preserve">Bold: </t>
    </r>
    <r>
      <rPr>
        <sz val="11"/>
        <color theme="1"/>
        <rFont val="Calibri"/>
        <family val="2"/>
        <scheme val="minor"/>
      </rPr>
      <t>New species</t>
    </r>
  </si>
  <si>
    <t>Stele diameter measured from Plate 1. Stele diameter 5–6 mm according text.</t>
  </si>
  <si>
    <t>Number of tracheids according to figured specimen</t>
  </si>
  <si>
    <t>Original description (Hennipman, 1968) includes scarce information on rhizome anatomy</t>
  </si>
  <si>
    <r>
      <t xml:space="preserve">Similar to </t>
    </r>
    <r>
      <rPr>
        <i/>
        <sz val="11"/>
        <color theme="1"/>
        <rFont val="Calibri"/>
        <family val="2"/>
        <scheme val="minor"/>
      </rPr>
      <t xml:space="preserve">O. pluma </t>
    </r>
    <r>
      <rPr>
        <sz val="11"/>
        <color theme="1"/>
        <rFont val="Calibri"/>
        <family val="2"/>
        <scheme val="minor"/>
      </rPr>
      <t>according to Tian et al. (2013)</t>
    </r>
  </si>
  <si>
    <r>
      <t xml:space="preserve">Similar to </t>
    </r>
    <r>
      <rPr>
        <i/>
        <sz val="11"/>
        <color theme="1"/>
        <rFont val="Calibri"/>
        <family val="2"/>
        <scheme val="minor"/>
      </rPr>
      <t>O. pluma</t>
    </r>
    <r>
      <rPr>
        <sz val="11"/>
        <color theme="1"/>
        <rFont val="Calibri"/>
        <family val="2"/>
        <scheme val="minor"/>
      </rPr>
      <t xml:space="preserve"> according to Tian et al. (2013)</t>
    </r>
  </si>
  <si>
    <t>Osmunda cinnamomea</t>
  </si>
  <si>
    <r>
      <t>Osmunda cinnamomea</t>
    </r>
    <r>
      <rPr>
        <sz val="10"/>
        <color theme="1"/>
        <rFont val="Tahoma"/>
        <family val="2"/>
      </rPr>
      <t xml:space="preserve"> foss., Neogene, USA</t>
    </r>
  </si>
  <si>
    <r>
      <t>Osmunda cinnamomea</t>
    </r>
    <r>
      <rPr>
        <sz val="10"/>
        <color theme="1"/>
        <rFont val="Tahoma"/>
        <family val="2"/>
      </rPr>
      <t xml:space="preserve"> foss., Neogene, Japan</t>
    </r>
  </si>
  <si>
    <r>
      <t>Osmunda cinnamomea</t>
    </r>
    <r>
      <rPr>
        <sz val="10"/>
        <color theme="1"/>
        <rFont val="Tahoma"/>
        <family val="2"/>
      </rPr>
      <t xml:space="preserve"> foss., Cretaceous, Canada</t>
    </r>
  </si>
  <si>
    <t>Osmunda bromeliifolia</t>
  </si>
  <si>
    <t>Osmunda banksiifolia</t>
  </si>
  <si>
    <t>Osmunda kidstoni</t>
  </si>
  <si>
    <t>Millerocaulis johnstonii</t>
  </si>
  <si>
    <t>Millerocaulis liaoningensis</t>
  </si>
  <si>
    <r>
      <t xml:space="preserve">Ashicaulis </t>
    </r>
    <r>
      <rPr>
        <sz val="10"/>
        <color theme="1"/>
        <rFont val="Tahoma"/>
        <family val="2"/>
      </rPr>
      <t>(=</t>
    </r>
    <r>
      <rPr>
        <i/>
        <sz val="10"/>
        <color theme="1"/>
        <rFont val="Tahoma"/>
        <family val="2"/>
      </rPr>
      <t xml:space="preserve">Millerocaulis </t>
    </r>
    <r>
      <rPr>
        <sz val="10"/>
        <color theme="1"/>
        <rFont val="Tahoma"/>
        <family val="2"/>
      </rPr>
      <t>Vera)</t>
    </r>
    <r>
      <rPr>
        <i/>
        <sz val="10"/>
        <color theme="1"/>
        <rFont val="Tahoma"/>
        <family val="2"/>
      </rPr>
      <t xml:space="preserve"> plumites</t>
    </r>
  </si>
  <si>
    <r>
      <t xml:space="preserve">Ashicaulis </t>
    </r>
    <r>
      <rPr>
        <sz val="10"/>
        <color theme="1"/>
        <rFont val="Tahoma"/>
        <family val="2"/>
      </rPr>
      <t>(=</t>
    </r>
    <r>
      <rPr>
        <i/>
        <sz val="10"/>
        <color theme="1"/>
        <rFont val="Tahoma"/>
        <family val="2"/>
      </rPr>
      <t xml:space="preserve">Millerocaulis </t>
    </r>
    <r>
      <rPr>
        <sz val="10"/>
        <color theme="1"/>
        <rFont val="Tahoma"/>
        <family val="2"/>
      </rPr>
      <t>Vera)</t>
    </r>
    <r>
      <rPr>
        <i/>
        <sz val="10"/>
        <color theme="1"/>
        <rFont val="Tahoma"/>
        <family val="2"/>
      </rPr>
      <t xml:space="preserve"> wangii</t>
    </r>
  </si>
  <si>
    <r>
      <t xml:space="preserve">Ashicaulis </t>
    </r>
    <r>
      <rPr>
        <sz val="10"/>
        <color theme="1"/>
        <rFont val="Tahoma"/>
        <family val="2"/>
      </rPr>
      <t>(=</t>
    </r>
    <r>
      <rPr>
        <i/>
        <sz val="10"/>
        <color theme="1"/>
        <rFont val="Tahoma"/>
        <family val="2"/>
      </rPr>
      <t xml:space="preserve">Millerocaulis </t>
    </r>
    <r>
      <rPr>
        <sz val="10"/>
        <color theme="1"/>
        <rFont val="Tahoma"/>
        <family val="2"/>
      </rPr>
      <t>Vera)</t>
    </r>
    <r>
      <rPr>
        <i/>
        <sz val="10"/>
        <color theme="1"/>
        <rFont val="Tahoma"/>
        <family val="2"/>
      </rPr>
      <t xml:space="preserve"> claytoniites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</si>
</sst>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color theme="1"/>
      <name val="Tahoma"/>
      <family val="2"/>
    </font>
    <font>
      <sz val="10"/>
      <color theme="1"/>
      <name val="Tahoma"/>
      <family val="2"/>
    </font>
    <font>
      <sz val="10"/>
      <color theme="1"/>
      <name val="Tahoma"/>
      <family val="2"/>
    </font>
    <font>
      <sz val="10"/>
      <color theme="1"/>
      <name val="Tahoma"/>
      <family val="2"/>
    </font>
    <font>
      <sz val="10"/>
      <color theme="1"/>
      <name val="Tahoma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Tahoma"/>
      <family val="2"/>
    </font>
    <font>
      <i/>
      <sz val="10"/>
      <color theme="1"/>
      <name val="Tahoma"/>
      <family val="2"/>
    </font>
    <font>
      <sz val="10"/>
      <color theme="0" tint="-0.499984740745262"/>
      <name val="Tahoma"/>
      <family val="2"/>
    </font>
    <font>
      <b/>
      <sz val="10"/>
      <color theme="1"/>
      <name val="Tahoma"/>
      <family val="2"/>
    </font>
    <font>
      <vertAlign val="subscript"/>
      <sz val="10"/>
      <color theme="1"/>
      <name val="Tahoma"/>
      <family val="2"/>
    </font>
    <font>
      <vertAlign val="superscript"/>
      <sz val="10"/>
      <color theme="1"/>
      <name val="Tahoma"/>
      <family val="2"/>
    </font>
    <font>
      <sz val="10"/>
      <color rgb="FFFF0000"/>
      <name val="Tahoma"/>
      <family val="2"/>
    </font>
    <font>
      <sz val="10"/>
      <name val="Tahoma"/>
      <family val="2"/>
    </font>
    <font>
      <b/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Fon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textRotation="90"/>
    </xf>
    <xf numFmtId="0" fontId="6" fillId="3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textRotation="90"/>
    </xf>
    <xf numFmtId="0" fontId="12" fillId="3" borderId="0" xfId="0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/>
    <xf numFmtId="0" fontId="5" fillId="0" borderId="0" xfId="0" applyFont="1"/>
    <xf numFmtId="0" fontId="11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center" textRotation="90"/>
    </xf>
    <xf numFmtId="0" fontId="5" fillId="0" borderId="0" xfId="0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64" fontId="6" fillId="2" borderId="0" xfId="0" applyNumberFormat="1" applyFont="1" applyFill="1" applyAlignment="1">
      <alignment horizontal="right"/>
    </xf>
    <xf numFmtId="164" fontId="6" fillId="2" borderId="0" xfId="0" applyNumberFormat="1" applyFont="1" applyFill="1"/>
    <xf numFmtId="0" fontId="13" fillId="0" borderId="0" xfId="0" applyFont="1" applyAlignment="1">
      <alignment horizontal="center" textRotation="90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0" fontId="6" fillId="2" borderId="0" xfId="0" applyFont="1" applyFill="1" applyBorder="1"/>
    <xf numFmtId="164" fontId="5" fillId="2" borderId="0" xfId="0" applyNumberFormat="1" applyFont="1" applyFill="1" applyAlignment="1">
      <alignment horizontal="center"/>
    </xf>
    <xf numFmtId="0" fontId="4" fillId="0" borderId="0" xfId="0" applyFont="1" applyAlignment="1">
      <alignment textRotation="90"/>
    </xf>
    <xf numFmtId="0" fontId="4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textRotation="90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164" fontId="2" fillId="2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2" fillId="0" borderId="0" xfId="0" applyFont="1" applyAlignment="1">
      <alignment horizontal="center" textRotation="90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 textRotation="90"/>
    </xf>
    <xf numFmtId="164" fontId="2" fillId="2" borderId="0" xfId="0" applyNumberFormat="1" applyFont="1" applyFill="1" applyAlignment="1">
      <alignment horizontal="center"/>
    </xf>
    <xf numFmtId="0" fontId="17" fillId="0" borderId="0" xfId="0" applyFont="1" applyAlignment="1">
      <alignment horizontal="right"/>
    </xf>
    <xf numFmtId="0" fontId="17" fillId="2" borderId="0" xfId="0" applyFont="1" applyFill="1" applyAlignment="1">
      <alignment horizontal="right"/>
    </xf>
    <xf numFmtId="0" fontId="17" fillId="0" borderId="0" xfId="0" applyFont="1" applyAlignment="1">
      <alignment horizontal="center"/>
    </xf>
    <xf numFmtId="0" fontId="18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5" fillId="2" borderId="0" xfId="0" applyFont="1" applyFill="1" applyAlignment="1">
      <alignment horizontal="center" textRotation="90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textRotation="90" wrapText="1"/>
    </xf>
    <xf numFmtId="0" fontId="5" fillId="0" borderId="0" xfId="0" applyFont="1" applyAlignment="1">
      <alignment horizontal="center" textRotation="90"/>
    </xf>
    <xf numFmtId="0" fontId="5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4"/>
            <c:invertIfNegative val="0"/>
            <c:bubble3D val="0"/>
          </c:dPt>
          <c:dPt>
            <c:idx val="16"/>
            <c:invertIfNegative val="0"/>
            <c:bubble3D val="0"/>
          </c:dPt>
          <c:dPt>
            <c:idx val="18"/>
            <c:invertIfNegative val="0"/>
            <c:bubble3D val="0"/>
          </c:dPt>
          <c:dPt>
            <c:idx val="19"/>
            <c:invertIfNegative val="0"/>
            <c:bubble3D val="0"/>
          </c:dPt>
          <c:dPt>
            <c:idx val="22"/>
            <c:invertIfNegative val="0"/>
            <c:bubble3D val="0"/>
          </c:dPt>
          <c:dPt>
            <c:idx val="23"/>
            <c:invertIfNegative val="0"/>
            <c:bubble3D val="0"/>
          </c:dPt>
          <c:dPt>
            <c:idx val="29"/>
            <c:invertIfNegative val="0"/>
            <c:bubble3D val="0"/>
          </c:dPt>
          <c:dPt>
            <c:idx val="30"/>
            <c:invertIfNegative val="0"/>
            <c:bubble3D val="0"/>
          </c:dPt>
          <c:cat>
            <c:strRef>
              <c:f>'Quantitative characters'!$A$4:$A$38</c:f>
              <c:strCache>
                <c:ptCount val="35"/>
                <c:pt idx="0">
                  <c:v>Osmunda pulchella</c:v>
                </c:pt>
                <c:pt idx="1">
                  <c:v>Osmunda kidstoni</c:v>
                </c:pt>
                <c:pt idx="2">
                  <c:v>Millerocaulis johnstonii</c:v>
                </c:pt>
                <c:pt idx="3">
                  <c:v>Millerocaulis liaoningensis</c:v>
                </c:pt>
                <c:pt idx="4">
                  <c:v>Ashicaulis (=Millerocaulis Vera) wangii</c:v>
                </c:pt>
                <c:pt idx="5">
                  <c:v>Ashicaulis (=Millerocaulis Vera) plumites</c:v>
                </c:pt>
                <c:pt idx="6">
                  <c:v>Leptopteris hymenophylloides</c:v>
                </c:pt>
                <c:pt idx="7">
                  <c:v>Leptopteris superba</c:v>
                </c:pt>
                <c:pt idx="8">
                  <c:v>Leptopteris fraseri</c:v>
                </c:pt>
                <c:pt idx="9">
                  <c:v>Leptopteris wilkesiana</c:v>
                </c:pt>
                <c:pt idx="10">
                  <c:v>Todea barbara</c:v>
                </c:pt>
                <c:pt idx="11">
                  <c:v>Todea papuana</c:v>
                </c:pt>
                <c:pt idx="12">
                  <c:v>Todea tidwellii</c:v>
                </c:pt>
                <c:pt idx="13">
                  <c:v>Osmunda cinnamomea</c:v>
                </c:pt>
                <c:pt idx="14">
                  <c:v>Osmunda cinnamomea foss., Neogene, USA</c:v>
                </c:pt>
                <c:pt idx="15">
                  <c:v>Osmunda cinnamomea foss., Neogene, Japan</c:v>
                </c:pt>
                <c:pt idx="16">
                  <c:v>Osmunda cinnamomea foss., Cretaceous, Canada</c:v>
                </c:pt>
                <c:pt idx="17">
                  <c:v>Osmunda precinnamomea</c:v>
                </c:pt>
                <c:pt idx="18">
                  <c:v>Osmunda claytoniana</c:v>
                </c:pt>
                <c:pt idx="19">
                  <c:v>Ashicaulis (=Millerocaulis Vera) claytoniites</c:v>
                </c:pt>
                <c:pt idx="20">
                  <c:v>Osmunda regalis</c:v>
                </c:pt>
                <c:pt idx="21">
                  <c:v>Osmunda japonica</c:v>
                </c:pt>
                <c:pt idx="22">
                  <c:v>Osmunda lancea</c:v>
                </c:pt>
                <c:pt idx="23">
                  <c:v>Osmunda ilianensis</c:v>
                </c:pt>
                <c:pt idx="24">
                  <c:v>Osmunda nathorstii</c:v>
                </c:pt>
                <c:pt idx="25">
                  <c:v>Osmunda oregonensis</c:v>
                </c:pt>
                <c:pt idx="26">
                  <c:v>Osmunda pluma</c:v>
                </c:pt>
                <c:pt idx="27">
                  <c:v>Osmunda shimokawaensis</c:v>
                </c:pt>
                <c:pt idx="28">
                  <c:v>Osmunda wehrii</c:v>
                </c:pt>
                <c:pt idx="29">
                  <c:v>Osmunda bromeliifolia</c:v>
                </c:pt>
                <c:pt idx="30">
                  <c:v>Osmunda vachelii</c:v>
                </c:pt>
                <c:pt idx="31">
                  <c:v>Osmunda banksiifolia</c:v>
                </c:pt>
                <c:pt idx="32">
                  <c:v>Osmunda javanica</c:v>
                </c:pt>
                <c:pt idx="33">
                  <c:v>Osmunda arnoldii</c:v>
                </c:pt>
                <c:pt idx="34">
                  <c:v>Osmunda dowkeri</c:v>
                </c:pt>
              </c:strCache>
            </c:strRef>
          </c:cat>
          <c:val>
            <c:numRef>
              <c:f>'Quantitative characters'!$H$4:$H$38</c:f>
              <c:numCache>
                <c:formatCode>General</c:formatCode>
                <c:ptCount val="35"/>
                <c:pt idx="0">
                  <c:v>2.6525823848649224</c:v>
                </c:pt>
                <c:pt idx="1">
                  <c:v>0</c:v>
                </c:pt>
                <c:pt idx="2">
                  <c:v>0.95492965855137202</c:v>
                </c:pt>
                <c:pt idx="3">
                  <c:v>1.1936620731892151</c:v>
                </c:pt>
                <c:pt idx="4">
                  <c:v>1.1043404214539676</c:v>
                </c:pt>
                <c:pt idx="5">
                  <c:v>1.8724110951987687</c:v>
                </c:pt>
                <c:pt idx="6">
                  <c:v>1.909859317102744</c:v>
                </c:pt>
                <c:pt idx="7">
                  <c:v>1.1671362493405659</c:v>
                </c:pt>
                <c:pt idx="8">
                  <c:v>1.2732395447351628</c:v>
                </c:pt>
                <c:pt idx="9">
                  <c:v>1.0822536130248883</c:v>
                </c:pt>
                <c:pt idx="10">
                  <c:v>0.70028174960433953</c:v>
                </c:pt>
                <c:pt idx="11">
                  <c:v>0</c:v>
                </c:pt>
                <c:pt idx="12">
                  <c:v>0.37448221903975371</c:v>
                </c:pt>
                <c:pt idx="13">
                  <c:v>2.3342724986811318</c:v>
                </c:pt>
                <c:pt idx="14">
                  <c:v>1.4854461355243564</c:v>
                </c:pt>
                <c:pt idx="15">
                  <c:v>0.79577471545947676</c:v>
                </c:pt>
                <c:pt idx="16">
                  <c:v>2.1220659078919377</c:v>
                </c:pt>
                <c:pt idx="17">
                  <c:v>1.4854461355243564</c:v>
                </c:pt>
                <c:pt idx="18">
                  <c:v>1.4551309082687574</c:v>
                </c:pt>
                <c:pt idx="19">
                  <c:v>2.3873241463784303</c:v>
                </c:pt>
                <c:pt idx="20">
                  <c:v>1.2732395447351628</c:v>
                </c:pt>
                <c:pt idx="21">
                  <c:v>1.2732395447351628</c:v>
                </c:pt>
                <c:pt idx="22">
                  <c:v>0.92599239617102758</c:v>
                </c:pt>
                <c:pt idx="23">
                  <c:v>1.432394487827058</c:v>
                </c:pt>
                <c:pt idx="24">
                  <c:v>0</c:v>
                </c:pt>
                <c:pt idx="25">
                  <c:v>2.1220659078919377</c:v>
                </c:pt>
                <c:pt idx="26">
                  <c:v>1.2732395447351628</c:v>
                </c:pt>
                <c:pt idx="27">
                  <c:v>1.432394487827058</c:v>
                </c:pt>
                <c:pt idx="28">
                  <c:v>1.7825353626292277</c:v>
                </c:pt>
                <c:pt idx="29">
                  <c:v>2.5464790894703255</c:v>
                </c:pt>
                <c:pt idx="30">
                  <c:v>2.8647889756541161</c:v>
                </c:pt>
                <c:pt idx="31">
                  <c:v>1.1459155902616465</c:v>
                </c:pt>
                <c:pt idx="32">
                  <c:v>1.4005634992086791</c:v>
                </c:pt>
                <c:pt idx="33">
                  <c:v>1.2732395447351628</c:v>
                </c:pt>
                <c:pt idx="34">
                  <c:v>1.7507043740108488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768384"/>
        <c:axId val="80770176"/>
      </c:barChart>
      <c:catAx>
        <c:axId val="80768384"/>
        <c:scaling>
          <c:orientation val="minMax"/>
        </c:scaling>
        <c:delete val="0"/>
        <c:axPos val="b"/>
        <c:majorTickMark val="out"/>
        <c:minorTickMark val="none"/>
        <c:tickLblPos val="nextTo"/>
        <c:crossAx val="80770176"/>
        <c:crosses val="autoZero"/>
        <c:auto val="1"/>
        <c:lblAlgn val="ctr"/>
        <c:lblOffset val="100"/>
        <c:noMultiLvlLbl val="0"/>
      </c:catAx>
      <c:valAx>
        <c:axId val="80770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768384"/>
        <c:crosses val="autoZero"/>
        <c:crossBetween val="between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4"/>
            <c:invertIfNegative val="0"/>
            <c:bubble3D val="0"/>
          </c:dPt>
          <c:dPt>
            <c:idx val="16"/>
            <c:invertIfNegative val="0"/>
            <c:bubble3D val="0"/>
          </c:dPt>
          <c:dPt>
            <c:idx val="18"/>
            <c:invertIfNegative val="0"/>
            <c:bubble3D val="0"/>
          </c:dPt>
          <c:dPt>
            <c:idx val="19"/>
            <c:invertIfNegative val="0"/>
            <c:bubble3D val="0"/>
          </c:dPt>
          <c:dPt>
            <c:idx val="20"/>
            <c:invertIfNegative val="0"/>
            <c:bubble3D val="0"/>
          </c:dPt>
          <c:dPt>
            <c:idx val="21"/>
            <c:invertIfNegative val="0"/>
            <c:bubble3D val="0"/>
          </c:dPt>
          <c:dPt>
            <c:idx val="22"/>
            <c:invertIfNegative val="0"/>
            <c:bubble3D val="0"/>
          </c:dPt>
          <c:dPt>
            <c:idx val="25"/>
            <c:invertIfNegative val="0"/>
            <c:bubble3D val="0"/>
          </c:dPt>
          <c:dPt>
            <c:idx val="26"/>
            <c:invertIfNegative val="0"/>
            <c:bubble3D val="0"/>
          </c:dPt>
          <c:dPt>
            <c:idx val="27"/>
            <c:invertIfNegative val="0"/>
            <c:bubble3D val="0"/>
          </c:dPt>
          <c:cat>
            <c:strRef>
              <c:f>'Quantitative characters'!$A$4:$A$38</c:f>
              <c:strCache>
                <c:ptCount val="35"/>
                <c:pt idx="0">
                  <c:v>Osmunda pulchella</c:v>
                </c:pt>
                <c:pt idx="1">
                  <c:v>Osmunda kidstoni</c:v>
                </c:pt>
                <c:pt idx="2">
                  <c:v>Millerocaulis johnstonii</c:v>
                </c:pt>
                <c:pt idx="3">
                  <c:v>Millerocaulis liaoningensis</c:v>
                </c:pt>
                <c:pt idx="4">
                  <c:v>Ashicaulis (=Millerocaulis Vera) wangii</c:v>
                </c:pt>
                <c:pt idx="5">
                  <c:v>Ashicaulis (=Millerocaulis Vera) plumites</c:v>
                </c:pt>
                <c:pt idx="6">
                  <c:v>Leptopteris hymenophylloides</c:v>
                </c:pt>
                <c:pt idx="7">
                  <c:v>Leptopteris superba</c:v>
                </c:pt>
                <c:pt idx="8">
                  <c:v>Leptopteris fraseri</c:v>
                </c:pt>
                <c:pt idx="9">
                  <c:v>Leptopteris wilkesiana</c:v>
                </c:pt>
                <c:pt idx="10">
                  <c:v>Todea barbara</c:v>
                </c:pt>
                <c:pt idx="11">
                  <c:v>Todea papuana</c:v>
                </c:pt>
                <c:pt idx="12">
                  <c:v>Todea tidwellii</c:v>
                </c:pt>
                <c:pt idx="13">
                  <c:v>Osmunda cinnamomea</c:v>
                </c:pt>
                <c:pt idx="14">
                  <c:v>Osmunda cinnamomea foss., Neogene, USA</c:v>
                </c:pt>
                <c:pt idx="15">
                  <c:v>Osmunda cinnamomea foss., Neogene, Japan</c:v>
                </c:pt>
                <c:pt idx="16">
                  <c:v>Osmunda cinnamomea foss., Cretaceous, Canada</c:v>
                </c:pt>
                <c:pt idx="17">
                  <c:v>Osmunda precinnamomea</c:v>
                </c:pt>
                <c:pt idx="18">
                  <c:v>Osmunda claytoniana</c:v>
                </c:pt>
                <c:pt idx="19">
                  <c:v>Ashicaulis (=Millerocaulis Vera) claytoniites</c:v>
                </c:pt>
                <c:pt idx="20">
                  <c:v>Osmunda regalis</c:v>
                </c:pt>
                <c:pt idx="21">
                  <c:v>Osmunda japonica</c:v>
                </c:pt>
                <c:pt idx="22">
                  <c:v>Osmunda lancea</c:v>
                </c:pt>
                <c:pt idx="23">
                  <c:v>Osmunda ilianensis</c:v>
                </c:pt>
                <c:pt idx="24">
                  <c:v>Osmunda nathorstii</c:v>
                </c:pt>
                <c:pt idx="25">
                  <c:v>Osmunda oregonensis</c:v>
                </c:pt>
                <c:pt idx="26">
                  <c:v>Osmunda pluma</c:v>
                </c:pt>
                <c:pt idx="27">
                  <c:v>Osmunda shimokawaensis</c:v>
                </c:pt>
                <c:pt idx="28">
                  <c:v>Osmunda wehrii</c:v>
                </c:pt>
                <c:pt idx="29">
                  <c:v>Osmunda bromeliifolia</c:v>
                </c:pt>
                <c:pt idx="30">
                  <c:v>Osmunda vachelii</c:v>
                </c:pt>
                <c:pt idx="31">
                  <c:v>Osmunda banksiifolia</c:v>
                </c:pt>
                <c:pt idx="32">
                  <c:v>Osmunda javanica</c:v>
                </c:pt>
                <c:pt idx="33">
                  <c:v>Osmunda arnoldii</c:v>
                </c:pt>
                <c:pt idx="34">
                  <c:v>Osmunda dowkeri</c:v>
                </c:pt>
              </c:strCache>
            </c:strRef>
          </c:cat>
          <c:val>
            <c:numRef>
              <c:f>'Quantitative characters'!$T$4:$T$38</c:f>
              <c:numCache>
                <c:formatCode>0\.000</c:formatCode>
                <c:ptCount val="35"/>
                <c:pt idx="0">
                  <c:v>1.4668658349483443</c:v>
                </c:pt>
                <c:pt idx="1">
                  <c:v>0</c:v>
                </c:pt>
                <c:pt idx="2">
                  <c:v>0.74272306776217822</c:v>
                </c:pt>
                <c:pt idx="3">
                  <c:v>0.63946182492279369</c:v>
                </c:pt>
                <c:pt idx="4">
                  <c:v>0.3315727981081153</c:v>
                </c:pt>
                <c:pt idx="5">
                  <c:v>1.3217019495520721</c:v>
                </c:pt>
                <c:pt idx="6">
                  <c:v>0.50929581789406508</c:v>
                </c:pt>
                <c:pt idx="7">
                  <c:v>0.37725616140301121</c:v>
                </c:pt>
                <c:pt idx="8">
                  <c:v>0.238732414637843</c:v>
                </c:pt>
                <c:pt idx="9">
                  <c:v>0.44286592860353485</c:v>
                </c:pt>
                <c:pt idx="10">
                  <c:v>0.11368210220849669</c:v>
                </c:pt>
                <c:pt idx="11">
                  <c:v>0</c:v>
                </c:pt>
                <c:pt idx="12">
                  <c:v>0</c:v>
                </c:pt>
                <c:pt idx="13">
                  <c:v>0.95492965855137202</c:v>
                </c:pt>
                <c:pt idx="14">
                  <c:v>0.42441318157838759</c:v>
                </c:pt>
                <c:pt idx="15">
                  <c:v>0.5081870461569955</c:v>
                </c:pt>
                <c:pt idx="16">
                  <c:v>2.2707225437565319</c:v>
                </c:pt>
                <c:pt idx="17">
                  <c:v>0.94314040350752804</c:v>
                </c:pt>
                <c:pt idx="18">
                  <c:v>0.24252181804479292</c:v>
                </c:pt>
                <c:pt idx="19">
                  <c:v>0.8995714174759305</c:v>
                </c:pt>
                <c:pt idx="20">
                  <c:v>0.25464790894703254</c:v>
                </c:pt>
                <c:pt idx="21">
                  <c:v>0.33953054526271009</c:v>
                </c:pt>
                <c:pt idx="22">
                  <c:v>0.2021015150373274</c:v>
                </c:pt>
                <c:pt idx="23">
                  <c:v>0.48375362641913461</c:v>
                </c:pt>
                <c:pt idx="24">
                  <c:v>0</c:v>
                </c:pt>
                <c:pt idx="25">
                  <c:v>0.15915494309189535</c:v>
                </c:pt>
                <c:pt idx="26">
                  <c:v>0.238732414637843</c:v>
                </c:pt>
                <c:pt idx="27">
                  <c:v>0.28420525552124165</c:v>
                </c:pt>
                <c:pt idx="28">
                  <c:v>0.19330559889703891</c:v>
                </c:pt>
                <c:pt idx="29">
                  <c:v>0.1273239544735163</c:v>
                </c:pt>
                <c:pt idx="30">
                  <c:v>0.42441318157838759</c:v>
                </c:pt>
                <c:pt idx="31">
                  <c:v>0</c:v>
                </c:pt>
                <c:pt idx="32">
                  <c:v>0.13058867125488849</c:v>
                </c:pt>
                <c:pt idx="33">
                  <c:v>6.3661977236758149E-2</c:v>
                </c:pt>
                <c:pt idx="34">
                  <c:v>8.2524785306908696E-2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684480"/>
        <c:axId val="93686016"/>
      </c:barChart>
      <c:catAx>
        <c:axId val="93684480"/>
        <c:scaling>
          <c:orientation val="minMax"/>
        </c:scaling>
        <c:delete val="0"/>
        <c:axPos val="b"/>
        <c:majorTickMark val="out"/>
        <c:minorTickMark val="none"/>
        <c:tickLblPos val="nextTo"/>
        <c:crossAx val="93686016"/>
        <c:crosses val="autoZero"/>
        <c:auto val="1"/>
        <c:lblAlgn val="ctr"/>
        <c:lblOffset val="100"/>
        <c:noMultiLvlLbl val="0"/>
      </c:catAx>
      <c:valAx>
        <c:axId val="93686016"/>
        <c:scaling>
          <c:orientation val="minMax"/>
        </c:scaling>
        <c:delete val="0"/>
        <c:axPos val="l"/>
        <c:majorGridlines/>
        <c:numFmt formatCode="0\.000" sourceLinked="1"/>
        <c:majorTickMark val="out"/>
        <c:minorTickMark val="none"/>
        <c:tickLblPos val="nextTo"/>
        <c:crossAx val="93684480"/>
        <c:crosses val="autoZero"/>
        <c:crossBetween val="between"/>
      </c:valAx>
    </c:plotArea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4"/>
            <c:invertIfNegative val="0"/>
            <c:bubble3D val="0"/>
          </c:dPt>
          <c:dPt>
            <c:idx val="16"/>
            <c:invertIfNegative val="0"/>
            <c:bubble3D val="0"/>
          </c:dPt>
          <c:dPt>
            <c:idx val="19"/>
            <c:invertIfNegative val="0"/>
            <c:bubble3D val="0"/>
          </c:dPt>
          <c:dPt>
            <c:idx val="20"/>
            <c:invertIfNegative val="0"/>
            <c:bubble3D val="0"/>
          </c:dPt>
          <c:dPt>
            <c:idx val="21"/>
            <c:invertIfNegative val="0"/>
            <c:bubble3D val="0"/>
          </c:dPt>
          <c:dPt>
            <c:idx val="23"/>
            <c:invertIfNegative val="0"/>
            <c:bubble3D val="0"/>
          </c:dPt>
          <c:dPt>
            <c:idx val="24"/>
            <c:invertIfNegative val="0"/>
            <c:bubble3D val="0"/>
          </c:dPt>
          <c:dPt>
            <c:idx val="25"/>
            <c:invertIfNegative val="0"/>
            <c:bubble3D val="0"/>
          </c:dPt>
          <c:cat>
            <c:strRef>
              <c:f>'Quantitative characters'!$A$4:$A$38</c:f>
              <c:strCache>
                <c:ptCount val="35"/>
                <c:pt idx="0">
                  <c:v>Osmunda pulchella</c:v>
                </c:pt>
                <c:pt idx="1">
                  <c:v>Osmunda kidstoni</c:v>
                </c:pt>
                <c:pt idx="2">
                  <c:v>Millerocaulis johnstonii</c:v>
                </c:pt>
                <c:pt idx="3">
                  <c:v>Millerocaulis liaoningensis</c:v>
                </c:pt>
                <c:pt idx="4">
                  <c:v>Ashicaulis (=Millerocaulis Vera) wangii</c:v>
                </c:pt>
                <c:pt idx="5">
                  <c:v>Ashicaulis (=Millerocaulis Vera) plumites</c:v>
                </c:pt>
                <c:pt idx="6">
                  <c:v>Leptopteris hymenophylloides</c:v>
                </c:pt>
                <c:pt idx="7">
                  <c:v>Leptopteris superba</c:v>
                </c:pt>
                <c:pt idx="8">
                  <c:v>Leptopteris fraseri</c:v>
                </c:pt>
                <c:pt idx="9">
                  <c:v>Leptopteris wilkesiana</c:v>
                </c:pt>
                <c:pt idx="10">
                  <c:v>Todea barbara</c:v>
                </c:pt>
                <c:pt idx="11">
                  <c:v>Todea papuana</c:v>
                </c:pt>
                <c:pt idx="12">
                  <c:v>Todea tidwellii</c:v>
                </c:pt>
                <c:pt idx="13">
                  <c:v>Osmunda cinnamomea</c:v>
                </c:pt>
                <c:pt idx="14">
                  <c:v>Osmunda cinnamomea foss., Neogene, USA</c:v>
                </c:pt>
                <c:pt idx="15">
                  <c:v>Osmunda cinnamomea foss., Neogene, Japan</c:v>
                </c:pt>
                <c:pt idx="16">
                  <c:v>Osmunda cinnamomea foss., Cretaceous, Canada</c:v>
                </c:pt>
                <c:pt idx="17">
                  <c:v>Osmunda precinnamomea</c:v>
                </c:pt>
                <c:pt idx="18">
                  <c:v>Osmunda claytoniana</c:v>
                </c:pt>
                <c:pt idx="19">
                  <c:v>Ashicaulis (=Millerocaulis Vera) claytoniites</c:v>
                </c:pt>
                <c:pt idx="20">
                  <c:v>Osmunda regalis</c:v>
                </c:pt>
                <c:pt idx="21">
                  <c:v>Osmunda japonica</c:v>
                </c:pt>
                <c:pt idx="22">
                  <c:v>Osmunda lancea</c:v>
                </c:pt>
                <c:pt idx="23">
                  <c:v>Osmunda ilianensis</c:v>
                </c:pt>
                <c:pt idx="24">
                  <c:v>Osmunda nathorstii</c:v>
                </c:pt>
                <c:pt idx="25">
                  <c:v>Osmunda oregonensis</c:v>
                </c:pt>
                <c:pt idx="26">
                  <c:v>Osmunda pluma</c:v>
                </c:pt>
                <c:pt idx="27">
                  <c:v>Osmunda shimokawaensis</c:v>
                </c:pt>
                <c:pt idx="28">
                  <c:v>Osmunda wehrii</c:v>
                </c:pt>
                <c:pt idx="29">
                  <c:v>Osmunda bromeliifolia</c:v>
                </c:pt>
                <c:pt idx="30">
                  <c:v>Osmunda vachelii</c:v>
                </c:pt>
                <c:pt idx="31">
                  <c:v>Osmunda banksiifolia</c:v>
                </c:pt>
                <c:pt idx="32">
                  <c:v>Osmunda javanica</c:v>
                </c:pt>
                <c:pt idx="33">
                  <c:v>Osmunda arnoldii</c:v>
                </c:pt>
                <c:pt idx="34">
                  <c:v>Osmunda dowkeri</c:v>
                </c:pt>
              </c:strCache>
            </c:strRef>
          </c:cat>
          <c:val>
            <c:numRef>
              <c:f>'Quantitative characters'!$W$4:$W$38</c:f>
              <c:numCache>
                <c:formatCode>0\.000</c:formatCode>
                <c:ptCount val="35"/>
                <c:pt idx="0">
                  <c:v>0.51381741111184942</c:v>
                </c:pt>
                <c:pt idx="1">
                  <c:v>0</c:v>
                </c:pt>
                <c:pt idx="2">
                  <c:v>0.25767943167259244</c:v>
                </c:pt>
                <c:pt idx="3">
                  <c:v>0.26828148629607873</c:v>
                </c:pt>
                <c:pt idx="4">
                  <c:v>0.30423883984113803</c:v>
                </c:pt>
                <c:pt idx="5">
                  <c:v>0.43569660651637576</c:v>
                </c:pt>
                <c:pt idx="6">
                  <c:v>0.49780794230246966</c:v>
                </c:pt>
                <c:pt idx="7">
                  <c:v>0.39788735772973838</c:v>
                </c:pt>
                <c:pt idx="8">
                  <c:v>0.11883569084194852</c:v>
                </c:pt>
                <c:pt idx="9">
                  <c:v>0.10610329539459688</c:v>
                </c:pt>
                <c:pt idx="10">
                  <c:v>3.1930772281759563E-2</c:v>
                </c:pt>
                <c:pt idx="11">
                  <c:v>0</c:v>
                </c:pt>
                <c:pt idx="12">
                  <c:v>1.7893761476416616E-2</c:v>
                </c:pt>
                <c:pt idx="13">
                  <c:v>0.48970751720583183</c:v>
                </c:pt>
                <c:pt idx="14">
                  <c:v>0.14147106052612921</c:v>
                </c:pt>
                <c:pt idx="15">
                  <c:v>7.0174137165738684E-2</c:v>
                </c:pt>
                <c:pt idx="16">
                  <c:v>0.61342021966003857</c:v>
                </c:pt>
                <c:pt idx="17">
                  <c:v>0.37725616140301121</c:v>
                </c:pt>
                <c:pt idx="18">
                  <c:v>0.51725356504865982</c:v>
                </c:pt>
                <c:pt idx="19">
                  <c:v>0.97521411208269193</c:v>
                </c:pt>
                <c:pt idx="20">
                  <c:v>0.41575168807678781</c:v>
                </c:pt>
                <c:pt idx="21">
                  <c:v>0.23966862018544241</c:v>
                </c:pt>
                <c:pt idx="22">
                  <c:v>0.45540609647755453</c:v>
                </c:pt>
                <c:pt idx="23">
                  <c:v>0.20795506501554267</c:v>
                </c:pt>
                <c:pt idx="24">
                  <c:v>0</c:v>
                </c:pt>
                <c:pt idx="25">
                  <c:v>0.25464790894703254</c:v>
                </c:pt>
                <c:pt idx="26">
                  <c:v>0.53051647697298454</c:v>
                </c:pt>
                <c:pt idx="27">
                  <c:v>3.9985888417253347E-2</c:v>
                </c:pt>
                <c:pt idx="28">
                  <c:v>0.14028404171164605</c:v>
                </c:pt>
                <c:pt idx="29">
                  <c:v>0.27716779205119191</c:v>
                </c:pt>
                <c:pt idx="30">
                  <c:v>9.2840383470272278E-2</c:v>
                </c:pt>
                <c:pt idx="31">
                  <c:v>2.8978424915736281E-2</c:v>
                </c:pt>
                <c:pt idx="32">
                  <c:v>5.9683103659460751E-2</c:v>
                </c:pt>
                <c:pt idx="33">
                  <c:v>0.1747583688852184</c:v>
                </c:pt>
                <c:pt idx="34">
                  <c:v>0.22006609415175654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697920"/>
        <c:axId val="93699456"/>
      </c:barChart>
      <c:catAx>
        <c:axId val="93697920"/>
        <c:scaling>
          <c:orientation val="minMax"/>
        </c:scaling>
        <c:delete val="0"/>
        <c:axPos val="b"/>
        <c:majorTickMark val="out"/>
        <c:minorTickMark val="none"/>
        <c:tickLblPos val="nextTo"/>
        <c:crossAx val="93699456"/>
        <c:crosses val="autoZero"/>
        <c:auto val="1"/>
        <c:lblAlgn val="ctr"/>
        <c:lblOffset val="100"/>
        <c:noMultiLvlLbl val="0"/>
      </c:catAx>
      <c:valAx>
        <c:axId val="93699456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93697920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0553" cy="604373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0553" cy="604373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0553" cy="604373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40"/>
  <sheetViews>
    <sheetView tabSelected="1" topLeftCell="A3" zoomScale="85" zoomScaleNormal="85" workbookViewId="0">
      <selection activeCell="A16" sqref="A16"/>
    </sheetView>
  </sheetViews>
  <sheetFormatPr defaultRowHeight="15" x14ac:dyDescent="0.25"/>
  <cols>
    <col min="1" max="1" width="44.42578125" customWidth="1"/>
    <col min="2" max="3" width="5.42578125" customWidth="1"/>
    <col min="4" max="7" width="5" customWidth="1"/>
    <col min="8" max="9" width="5.5703125" customWidth="1"/>
    <col min="10" max="11" width="5.5703125" style="1" customWidth="1"/>
    <col min="12" max="17" width="3.28515625" customWidth="1"/>
    <col min="18" max="18" width="4.7109375" customWidth="1"/>
    <col min="19" max="19" width="5.42578125" customWidth="1"/>
    <col min="20" max="20" width="8.42578125" bestFit="1" customWidth="1"/>
    <col min="21" max="22" width="5.7109375" style="1" customWidth="1"/>
    <col min="23" max="23" width="8.42578125" bestFit="1" customWidth="1"/>
    <col min="24" max="25" width="5.7109375" style="1" customWidth="1"/>
  </cols>
  <sheetData>
    <row r="1" spans="1:26" x14ac:dyDescent="0.25">
      <c r="D1" s="69" t="s">
        <v>41</v>
      </c>
      <c r="E1" s="69"/>
      <c r="F1" s="69"/>
      <c r="G1" s="69"/>
      <c r="H1" s="69"/>
      <c r="I1" s="69"/>
      <c r="J1" s="69"/>
    </row>
    <row r="2" spans="1:26" ht="54.75" customHeight="1" x14ac:dyDescent="0.25">
      <c r="A2" s="6"/>
      <c r="B2" s="71" t="s">
        <v>32</v>
      </c>
      <c r="C2" s="72"/>
      <c r="D2" s="71" t="s">
        <v>40</v>
      </c>
      <c r="E2" s="72"/>
      <c r="F2" s="71" t="s">
        <v>33</v>
      </c>
      <c r="G2" s="72"/>
      <c r="H2" s="70" t="s">
        <v>42</v>
      </c>
      <c r="I2" s="74" t="s">
        <v>49</v>
      </c>
      <c r="J2" s="68" t="s">
        <v>51</v>
      </c>
      <c r="K2" s="68"/>
      <c r="L2" s="71" t="s">
        <v>46</v>
      </c>
      <c r="M2" s="72"/>
      <c r="N2" s="72"/>
      <c r="O2" s="72"/>
      <c r="P2" s="72"/>
      <c r="Q2" s="72"/>
      <c r="R2" s="74" t="s">
        <v>43</v>
      </c>
      <c r="S2" s="73" t="s">
        <v>47</v>
      </c>
      <c r="T2" s="70" t="s">
        <v>44</v>
      </c>
      <c r="U2" s="68" t="s">
        <v>51</v>
      </c>
      <c r="V2" s="68"/>
      <c r="W2" s="70" t="s">
        <v>45</v>
      </c>
      <c r="X2" s="68" t="s">
        <v>51</v>
      </c>
      <c r="Y2" s="68"/>
    </row>
    <row r="3" spans="1:26" ht="48" x14ac:dyDescent="0.25">
      <c r="A3" s="6" t="s">
        <v>19</v>
      </c>
      <c r="B3" s="23" t="s">
        <v>34</v>
      </c>
      <c r="C3" s="23" t="s">
        <v>35</v>
      </c>
      <c r="D3" s="23" t="s">
        <v>36</v>
      </c>
      <c r="E3" s="23" t="s">
        <v>37</v>
      </c>
      <c r="F3" s="23" t="s">
        <v>38</v>
      </c>
      <c r="G3" s="23" t="s">
        <v>39</v>
      </c>
      <c r="H3" s="70"/>
      <c r="I3" s="74"/>
      <c r="J3" s="58" t="s">
        <v>55</v>
      </c>
      <c r="K3" s="61" t="s">
        <v>56</v>
      </c>
      <c r="L3" s="14" t="s">
        <v>20</v>
      </c>
      <c r="M3" s="14" t="s">
        <v>21</v>
      </c>
      <c r="N3" s="42" t="s">
        <v>22</v>
      </c>
      <c r="O3" s="7" t="s">
        <v>23</v>
      </c>
      <c r="P3" s="7" t="s">
        <v>24</v>
      </c>
      <c r="Q3" s="7" t="s">
        <v>25</v>
      </c>
      <c r="R3" s="74"/>
      <c r="S3" s="73"/>
      <c r="T3" s="70"/>
      <c r="U3" s="33" t="s">
        <v>52</v>
      </c>
      <c r="V3" s="49" t="s">
        <v>50</v>
      </c>
      <c r="W3" s="70"/>
      <c r="X3" s="33" t="s">
        <v>52</v>
      </c>
      <c r="Y3" s="23" t="s">
        <v>50</v>
      </c>
    </row>
    <row r="4" spans="1:26" x14ac:dyDescent="0.25">
      <c r="A4" s="4" t="s">
        <v>54</v>
      </c>
      <c r="B4" s="9">
        <v>8</v>
      </c>
      <c r="C4" s="9">
        <v>12</v>
      </c>
      <c r="D4" s="9">
        <v>20</v>
      </c>
      <c r="E4" s="9">
        <v>20</v>
      </c>
      <c r="F4" s="9">
        <v>2.2000000000000002</v>
      </c>
      <c r="G4" s="9">
        <v>2.4</v>
      </c>
      <c r="H4" s="37">
        <f>E4/(G4*PI())</f>
        <v>2.6525823848649224</v>
      </c>
      <c r="I4" s="25">
        <v>0</v>
      </c>
      <c r="J4" s="53">
        <v>1</v>
      </c>
      <c r="K4" s="46">
        <v>2</v>
      </c>
      <c r="L4" s="15">
        <v>30</v>
      </c>
      <c r="M4" s="15">
        <v>30</v>
      </c>
      <c r="N4" s="8">
        <v>10</v>
      </c>
      <c r="O4" s="8">
        <v>10</v>
      </c>
      <c r="P4" s="8">
        <v>20</v>
      </c>
      <c r="Q4" s="8">
        <v>20</v>
      </c>
      <c r="R4" s="9">
        <v>8</v>
      </c>
      <c r="S4" s="9">
        <v>0.7</v>
      </c>
      <c r="T4" s="31">
        <f>O4/(PI()*(G4/2+S4)^2-PI()*(G4/2)^2)</f>
        <v>1.4668658349483443</v>
      </c>
      <c r="U4" s="34">
        <v>1</v>
      </c>
      <c r="V4" s="48">
        <v>2</v>
      </c>
      <c r="W4" s="31">
        <f>Q4/(PI()*(R4/2)^2-PI()*(G4/2+S4)^2)</f>
        <v>0.51381741111184942</v>
      </c>
      <c r="X4" s="34">
        <v>1</v>
      </c>
      <c r="Y4" s="25">
        <v>2</v>
      </c>
    </row>
    <row r="5" spans="1:26" x14ac:dyDescent="0.25">
      <c r="A5" s="5" t="s">
        <v>69</v>
      </c>
      <c r="B5" s="51" t="s">
        <v>17</v>
      </c>
      <c r="C5" s="51" t="s">
        <v>17</v>
      </c>
      <c r="D5" s="51" t="s">
        <v>17</v>
      </c>
      <c r="E5" s="51" t="s">
        <v>17</v>
      </c>
      <c r="F5" s="51" t="s">
        <v>17</v>
      </c>
      <c r="G5" s="51" t="s">
        <v>17</v>
      </c>
      <c r="H5" s="52" t="s">
        <v>17</v>
      </c>
      <c r="I5" s="53" t="s">
        <v>17</v>
      </c>
      <c r="J5" s="53" t="s">
        <v>17</v>
      </c>
      <c r="K5" s="46" t="s">
        <v>17</v>
      </c>
      <c r="L5" s="55" t="s">
        <v>17</v>
      </c>
      <c r="M5" s="55" t="s">
        <v>17</v>
      </c>
      <c r="N5" s="55" t="s">
        <v>17</v>
      </c>
      <c r="O5" s="55" t="s">
        <v>17</v>
      </c>
      <c r="P5" s="55" t="s">
        <v>17</v>
      </c>
      <c r="Q5" s="55" t="s">
        <v>17</v>
      </c>
      <c r="R5" s="51" t="s">
        <v>17</v>
      </c>
      <c r="S5" s="51" t="s">
        <v>17</v>
      </c>
      <c r="T5" s="62" t="s">
        <v>17</v>
      </c>
      <c r="U5" s="53" t="s">
        <v>17</v>
      </c>
      <c r="V5" s="53" t="s">
        <v>17</v>
      </c>
      <c r="W5" s="54" t="s">
        <v>17</v>
      </c>
      <c r="X5" s="53" t="s">
        <v>17</v>
      </c>
      <c r="Y5" s="53" t="s">
        <v>17</v>
      </c>
    </row>
    <row r="6" spans="1:26" s="3" customFormat="1" x14ac:dyDescent="0.25">
      <c r="A6" s="5" t="s">
        <v>70</v>
      </c>
      <c r="B6" s="51">
        <v>7</v>
      </c>
      <c r="C6" s="51">
        <v>10</v>
      </c>
      <c r="D6" s="51">
        <v>3</v>
      </c>
      <c r="E6" s="51">
        <v>6</v>
      </c>
      <c r="F6" s="51">
        <v>2</v>
      </c>
      <c r="G6" s="51">
        <v>2</v>
      </c>
      <c r="H6" s="37">
        <f>E6/(G6*PI())</f>
        <v>0.95492965855137202</v>
      </c>
      <c r="I6" s="53">
        <v>0</v>
      </c>
      <c r="J6" s="53">
        <v>0</v>
      </c>
      <c r="K6" s="46">
        <v>0</v>
      </c>
      <c r="L6" s="16">
        <v>25</v>
      </c>
      <c r="M6" s="16">
        <v>25</v>
      </c>
      <c r="N6" s="55">
        <v>7</v>
      </c>
      <c r="O6" s="55">
        <v>7</v>
      </c>
      <c r="P6" s="55">
        <v>17</v>
      </c>
      <c r="Q6" s="55">
        <v>17</v>
      </c>
      <c r="R6" s="51">
        <v>10</v>
      </c>
      <c r="S6" s="51">
        <v>1</v>
      </c>
      <c r="T6" s="31">
        <f>O6/(PI()*(G6/2+S6)^2-PI()*(G6/2)^2)</f>
        <v>0.74272306776217822</v>
      </c>
      <c r="U6" s="34">
        <v>1</v>
      </c>
      <c r="V6" s="53">
        <v>2</v>
      </c>
      <c r="W6" s="31">
        <f>Q6/(PI()*(R6/2)^2-PI()*(G6/2+S6)^2)</f>
        <v>0.25767943167259244</v>
      </c>
      <c r="X6" s="34">
        <v>0</v>
      </c>
      <c r="Y6" s="53">
        <v>1</v>
      </c>
    </row>
    <row r="7" spans="1:26" s="3" customFormat="1" x14ac:dyDescent="0.25">
      <c r="A7" s="5" t="s">
        <v>71</v>
      </c>
      <c r="B7" s="51">
        <v>12</v>
      </c>
      <c r="C7" s="51">
        <v>17</v>
      </c>
      <c r="D7" s="51">
        <v>13</v>
      </c>
      <c r="E7" s="51">
        <v>15</v>
      </c>
      <c r="F7" s="63">
        <v>3.5</v>
      </c>
      <c r="G7" s="63">
        <v>4</v>
      </c>
      <c r="H7" s="64">
        <f>E7/(G7*PI())</f>
        <v>1.1936620731892151</v>
      </c>
      <c r="I7" s="65">
        <v>0</v>
      </c>
      <c r="J7" s="65">
        <v>0</v>
      </c>
      <c r="K7" s="66">
        <v>0</v>
      </c>
      <c r="L7" s="67">
        <v>26</v>
      </c>
      <c r="M7" s="67">
        <v>40</v>
      </c>
      <c r="N7" s="67">
        <v>12</v>
      </c>
      <c r="O7" s="67">
        <v>18</v>
      </c>
      <c r="P7" s="67">
        <v>14</v>
      </c>
      <c r="Q7" s="67">
        <v>22</v>
      </c>
      <c r="R7" s="63">
        <v>12.5</v>
      </c>
      <c r="S7" s="51">
        <v>1.6</v>
      </c>
      <c r="T7" s="31">
        <f>O7/(PI()*(G7/2+S7)^2-PI()*(G7/2)^2)</f>
        <v>0.63946182492279369</v>
      </c>
      <c r="U7" s="34">
        <v>1</v>
      </c>
      <c r="V7" s="53">
        <v>1</v>
      </c>
      <c r="W7" s="31">
        <f>Q7/(PI()*(R7/2)^2-PI()*(G7/2+S7)^2)</f>
        <v>0.26828148629607873</v>
      </c>
      <c r="X7" s="34">
        <v>0</v>
      </c>
      <c r="Y7" s="53">
        <v>1</v>
      </c>
      <c r="Z7" s="3" t="s">
        <v>58</v>
      </c>
    </row>
    <row r="8" spans="1:26" s="3" customFormat="1" x14ac:dyDescent="0.25">
      <c r="A8" s="5" t="s">
        <v>73</v>
      </c>
      <c r="B8" s="51">
        <v>14</v>
      </c>
      <c r="C8" s="51">
        <v>15</v>
      </c>
      <c r="D8" s="51">
        <v>15</v>
      </c>
      <c r="E8" s="56">
        <v>17</v>
      </c>
      <c r="F8" s="56">
        <v>4</v>
      </c>
      <c r="G8" s="56">
        <v>4.9000000000000004</v>
      </c>
      <c r="H8" s="37">
        <f>E8/(G8*PI())</f>
        <v>1.1043404214539676</v>
      </c>
      <c r="I8" s="53">
        <v>0</v>
      </c>
      <c r="J8" s="53">
        <v>0</v>
      </c>
      <c r="K8" s="46">
        <v>0</v>
      </c>
      <c r="L8" s="16" t="s">
        <v>17</v>
      </c>
      <c r="M8" s="16" t="s">
        <v>17</v>
      </c>
      <c r="N8" s="55">
        <v>7</v>
      </c>
      <c r="O8" s="55">
        <v>10</v>
      </c>
      <c r="P8" s="55">
        <v>11</v>
      </c>
      <c r="Q8" s="55">
        <v>14</v>
      </c>
      <c r="R8" s="51">
        <v>11</v>
      </c>
      <c r="S8" s="51">
        <v>1.5</v>
      </c>
      <c r="T8" s="31">
        <f>O8/(PI()*(G8/2+S8)^2-PI()*(G8/2)^2)</f>
        <v>0.3315727981081153</v>
      </c>
      <c r="U8" s="34">
        <v>0</v>
      </c>
      <c r="V8" s="53">
        <v>1</v>
      </c>
      <c r="W8" s="31">
        <f>Q8/(PI()*(R8/2)^2-PI()*(G8/2+S8)^2)</f>
        <v>0.30423883984113803</v>
      </c>
      <c r="X8" s="34">
        <v>0</v>
      </c>
      <c r="Y8" s="53">
        <v>1</v>
      </c>
      <c r="Z8" s="3" t="s">
        <v>62</v>
      </c>
    </row>
    <row r="9" spans="1:26" s="3" customFormat="1" x14ac:dyDescent="0.25">
      <c r="A9" s="5" t="s">
        <v>72</v>
      </c>
      <c r="B9" s="51">
        <v>9</v>
      </c>
      <c r="C9" s="51">
        <v>10</v>
      </c>
      <c r="D9" s="51">
        <v>20</v>
      </c>
      <c r="E9" s="51">
        <v>20</v>
      </c>
      <c r="F9" s="51">
        <v>2</v>
      </c>
      <c r="G9" s="51">
        <v>3.4</v>
      </c>
      <c r="H9" s="37">
        <f>E9/(G9*PI())</f>
        <v>1.8724110951987687</v>
      </c>
      <c r="I9" s="53">
        <v>0</v>
      </c>
      <c r="J9" s="53">
        <v>1</v>
      </c>
      <c r="K9" s="46">
        <v>1</v>
      </c>
      <c r="L9" s="16">
        <v>28</v>
      </c>
      <c r="M9" s="16">
        <v>28</v>
      </c>
      <c r="N9" s="55">
        <v>15</v>
      </c>
      <c r="O9" s="55">
        <v>15</v>
      </c>
      <c r="P9" s="55">
        <v>13</v>
      </c>
      <c r="Q9" s="55">
        <v>13</v>
      </c>
      <c r="R9" s="51">
        <v>8</v>
      </c>
      <c r="S9" s="51">
        <v>0.85</v>
      </c>
      <c r="T9" s="31">
        <f>O9/(PI()*(G9/2+S9)^2-PI()*(G9/2)^2)</f>
        <v>1.3217019495520721</v>
      </c>
      <c r="U9" s="34">
        <v>1</v>
      </c>
      <c r="V9" s="53">
        <v>2</v>
      </c>
      <c r="W9" s="31">
        <f>Q9/(PI()*(R9/2)^2-PI()*(G9/2+S9)^2)</f>
        <v>0.43569660651637576</v>
      </c>
      <c r="X9" s="34">
        <v>1</v>
      </c>
      <c r="Y9" s="53">
        <v>2</v>
      </c>
      <c r="Z9" s="3" t="s">
        <v>61</v>
      </c>
    </row>
    <row r="10" spans="1:26" x14ac:dyDescent="0.25">
      <c r="A10" s="5" t="s">
        <v>0</v>
      </c>
      <c r="B10" s="9">
        <v>15</v>
      </c>
      <c r="C10" s="9">
        <v>15</v>
      </c>
      <c r="D10" s="9">
        <v>5</v>
      </c>
      <c r="E10" s="9">
        <v>12</v>
      </c>
      <c r="F10" s="9">
        <v>1.5</v>
      </c>
      <c r="G10" s="9">
        <v>2</v>
      </c>
      <c r="H10" s="37">
        <f t="shared" ref="H10:H38" si="0">E10/(G10*PI())</f>
        <v>1.909859317102744</v>
      </c>
      <c r="I10" s="25">
        <v>0</v>
      </c>
      <c r="J10" s="53">
        <v>1</v>
      </c>
      <c r="K10" s="46">
        <v>1</v>
      </c>
      <c r="L10" s="16">
        <v>4</v>
      </c>
      <c r="M10" s="16">
        <v>15</v>
      </c>
      <c r="N10" s="10">
        <v>0</v>
      </c>
      <c r="O10" s="10">
        <v>2</v>
      </c>
      <c r="P10" s="10">
        <v>4</v>
      </c>
      <c r="Q10" s="10">
        <v>13</v>
      </c>
      <c r="R10" s="9">
        <v>6.5</v>
      </c>
      <c r="S10" s="9">
        <v>0.5</v>
      </c>
      <c r="T10" s="31">
        <f t="shared" ref="T10:T14" si="1">O10/(PI()*(G10/2+S10)^2-PI()*(G10/2)^2)</f>
        <v>0.50929581789406508</v>
      </c>
      <c r="U10" s="34">
        <v>0</v>
      </c>
      <c r="V10" s="48">
        <v>1</v>
      </c>
      <c r="W10" s="31">
        <f t="shared" ref="W10:W14" si="2">Q10/(PI()*(R10/2)^2-PI()*(G10/2+S10)^2)</f>
        <v>0.49780794230246966</v>
      </c>
      <c r="X10" s="34">
        <v>1</v>
      </c>
      <c r="Y10" s="25">
        <v>2</v>
      </c>
    </row>
    <row r="11" spans="1:26" x14ac:dyDescent="0.25">
      <c r="A11" s="5" t="s">
        <v>1</v>
      </c>
      <c r="B11" s="9">
        <v>15</v>
      </c>
      <c r="C11" s="9">
        <v>15</v>
      </c>
      <c r="D11" s="9">
        <v>3</v>
      </c>
      <c r="E11" s="9">
        <v>11</v>
      </c>
      <c r="F11" s="9">
        <v>1.75</v>
      </c>
      <c r="G11" s="9">
        <v>3</v>
      </c>
      <c r="H11" s="37">
        <f t="shared" si="0"/>
        <v>1.1671362493405659</v>
      </c>
      <c r="I11" s="25">
        <v>0</v>
      </c>
      <c r="J11" s="53">
        <v>0</v>
      </c>
      <c r="K11" s="46">
        <v>0</v>
      </c>
      <c r="L11" s="16">
        <v>9</v>
      </c>
      <c r="M11" s="16">
        <v>27</v>
      </c>
      <c r="N11" s="10">
        <v>2</v>
      </c>
      <c r="O11" s="10">
        <v>8</v>
      </c>
      <c r="P11" s="10">
        <v>6</v>
      </c>
      <c r="Q11" s="10">
        <v>20</v>
      </c>
      <c r="R11" s="9">
        <v>10</v>
      </c>
      <c r="S11" s="9">
        <v>1.5</v>
      </c>
      <c r="T11" s="31">
        <f t="shared" si="1"/>
        <v>0.37725616140301121</v>
      </c>
      <c r="U11" s="34">
        <v>0</v>
      </c>
      <c r="V11" s="48">
        <v>1</v>
      </c>
      <c r="W11" s="31">
        <f t="shared" si="2"/>
        <v>0.39788735772973838</v>
      </c>
      <c r="X11" s="34">
        <v>1</v>
      </c>
      <c r="Y11" s="25">
        <v>2</v>
      </c>
    </row>
    <row r="12" spans="1:26" x14ac:dyDescent="0.25">
      <c r="A12" s="5" t="s">
        <v>2</v>
      </c>
      <c r="B12" s="9">
        <v>15</v>
      </c>
      <c r="C12" s="9">
        <v>15</v>
      </c>
      <c r="D12" s="9">
        <v>2</v>
      </c>
      <c r="E12" s="9">
        <v>12</v>
      </c>
      <c r="F12" s="9">
        <v>3</v>
      </c>
      <c r="G12" s="9">
        <v>3</v>
      </c>
      <c r="H12" s="37">
        <f t="shared" si="0"/>
        <v>1.2732395447351628</v>
      </c>
      <c r="I12" s="25">
        <v>0</v>
      </c>
      <c r="J12" s="53">
        <v>0</v>
      </c>
      <c r="K12" s="46">
        <v>0</v>
      </c>
      <c r="L12" s="16">
        <v>4</v>
      </c>
      <c r="M12" s="16">
        <v>8</v>
      </c>
      <c r="N12" s="10">
        <v>1</v>
      </c>
      <c r="O12" s="10">
        <v>3</v>
      </c>
      <c r="P12" s="10">
        <v>3</v>
      </c>
      <c r="Q12" s="10">
        <v>7</v>
      </c>
      <c r="R12" s="9">
        <v>10</v>
      </c>
      <c r="S12" s="9">
        <v>1</v>
      </c>
      <c r="T12" s="31">
        <f t="shared" si="1"/>
        <v>0.238732414637843</v>
      </c>
      <c r="U12" s="34">
        <v>0</v>
      </c>
      <c r="V12" s="48">
        <v>0</v>
      </c>
      <c r="W12" s="31">
        <f t="shared" si="2"/>
        <v>0.11883569084194852</v>
      </c>
      <c r="X12" s="34">
        <v>0</v>
      </c>
      <c r="Y12" s="25">
        <v>0</v>
      </c>
    </row>
    <row r="13" spans="1:26" x14ac:dyDescent="0.25">
      <c r="A13" s="5" t="s">
        <v>3</v>
      </c>
      <c r="B13" s="9">
        <v>15</v>
      </c>
      <c r="C13" s="9">
        <v>15</v>
      </c>
      <c r="D13" s="9">
        <v>9</v>
      </c>
      <c r="E13" s="9">
        <v>17</v>
      </c>
      <c r="F13" s="9">
        <v>3.5</v>
      </c>
      <c r="G13" s="9">
        <v>5</v>
      </c>
      <c r="H13" s="37">
        <f t="shared" si="0"/>
        <v>1.0822536130248883</v>
      </c>
      <c r="I13" s="25">
        <v>0</v>
      </c>
      <c r="J13" s="53">
        <v>0</v>
      </c>
      <c r="K13" s="46">
        <v>0</v>
      </c>
      <c r="L13" s="16">
        <v>7</v>
      </c>
      <c r="M13" s="16">
        <v>22</v>
      </c>
      <c r="N13" s="10">
        <v>1</v>
      </c>
      <c r="O13" s="10">
        <v>6</v>
      </c>
      <c r="P13" s="10">
        <v>6</v>
      </c>
      <c r="Q13" s="10">
        <v>14</v>
      </c>
      <c r="R13" s="9">
        <v>14.5</v>
      </c>
      <c r="S13" s="9">
        <v>0.75</v>
      </c>
      <c r="T13" s="31">
        <f t="shared" si="1"/>
        <v>0.44286592860353485</v>
      </c>
      <c r="U13" s="34">
        <v>0</v>
      </c>
      <c r="V13" s="48">
        <v>1</v>
      </c>
      <c r="W13" s="31">
        <f t="shared" si="2"/>
        <v>0.10610329539459688</v>
      </c>
      <c r="X13" s="34">
        <v>0</v>
      </c>
      <c r="Y13" s="25">
        <v>0</v>
      </c>
    </row>
    <row r="14" spans="1:26" x14ac:dyDescent="0.25">
      <c r="A14" s="5" t="s">
        <v>4</v>
      </c>
      <c r="B14" s="9">
        <v>15</v>
      </c>
      <c r="C14" s="9">
        <v>15</v>
      </c>
      <c r="D14" s="9">
        <v>2</v>
      </c>
      <c r="E14" s="9">
        <v>11</v>
      </c>
      <c r="F14" s="9">
        <v>1.5</v>
      </c>
      <c r="G14" s="9">
        <v>5</v>
      </c>
      <c r="H14" s="38">
        <f t="shared" si="0"/>
        <v>0.70028174960433953</v>
      </c>
      <c r="I14" s="26">
        <v>0</v>
      </c>
      <c r="J14" s="59">
        <v>0</v>
      </c>
      <c r="K14" s="36">
        <v>0</v>
      </c>
      <c r="L14" s="16">
        <v>6</v>
      </c>
      <c r="M14" s="16">
        <v>12</v>
      </c>
      <c r="N14" s="10">
        <v>2</v>
      </c>
      <c r="O14" s="10">
        <v>5</v>
      </c>
      <c r="P14" s="10">
        <v>3</v>
      </c>
      <c r="Q14" s="10">
        <v>8</v>
      </c>
      <c r="R14" s="9">
        <v>20</v>
      </c>
      <c r="S14" s="9">
        <v>2</v>
      </c>
      <c r="T14" s="31">
        <f t="shared" si="1"/>
        <v>0.11368210220849669</v>
      </c>
      <c r="U14" s="34">
        <v>0</v>
      </c>
      <c r="V14" s="48">
        <v>0</v>
      </c>
      <c r="W14" s="31">
        <f t="shared" si="2"/>
        <v>3.1930772281759563E-2</v>
      </c>
      <c r="X14" s="34">
        <v>0</v>
      </c>
      <c r="Y14" s="25">
        <v>0</v>
      </c>
    </row>
    <row r="15" spans="1:26" x14ac:dyDescent="0.25">
      <c r="A15" s="19" t="s">
        <v>18</v>
      </c>
      <c r="B15" s="20" t="s">
        <v>17</v>
      </c>
      <c r="C15" s="20" t="s">
        <v>17</v>
      </c>
      <c r="D15" s="20" t="s">
        <v>17</v>
      </c>
      <c r="E15" s="20" t="s">
        <v>17</v>
      </c>
      <c r="F15" s="21" t="s">
        <v>17</v>
      </c>
      <c r="G15" s="21" t="s">
        <v>17</v>
      </c>
      <c r="H15" s="43" t="s">
        <v>17</v>
      </c>
      <c r="I15" s="27" t="s">
        <v>17</v>
      </c>
      <c r="J15" s="60" t="s">
        <v>17</v>
      </c>
      <c r="K15" s="36" t="s">
        <v>17</v>
      </c>
      <c r="L15" s="44" t="s">
        <v>17</v>
      </c>
      <c r="M15" s="44" t="s">
        <v>17</v>
      </c>
      <c r="N15" s="20" t="s">
        <v>17</v>
      </c>
      <c r="O15" s="20" t="s">
        <v>17</v>
      </c>
      <c r="P15" s="20" t="s">
        <v>17</v>
      </c>
      <c r="Q15" s="20" t="s">
        <v>17</v>
      </c>
      <c r="R15" s="20" t="s">
        <v>17</v>
      </c>
      <c r="S15" s="21" t="s">
        <v>17</v>
      </c>
      <c r="T15" s="45" t="s">
        <v>17</v>
      </c>
      <c r="U15" s="21" t="s">
        <v>17</v>
      </c>
      <c r="V15" s="46" t="s">
        <v>17</v>
      </c>
      <c r="W15" s="45" t="s">
        <v>17</v>
      </c>
      <c r="X15" s="46" t="s">
        <v>17</v>
      </c>
      <c r="Y15" s="21" t="s">
        <v>17</v>
      </c>
      <c r="Z15" t="s">
        <v>60</v>
      </c>
    </row>
    <row r="16" spans="1:26" x14ac:dyDescent="0.25">
      <c r="A16" s="19" t="s">
        <v>29</v>
      </c>
      <c r="B16" s="75" t="s">
        <v>31</v>
      </c>
      <c r="C16" s="75"/>
      <c r="D16" s="10">
        <v>3</v>
      </c>
      <c r="E16" s="10">
        <v>5</v>
      </c>
      <c r="F16" s="22">
        <v>2.25</v>
      </c>
      <c r="G16" s="22">
        <v>4.25</v>
      </c>
      <c r="H16" s="39">
        <f>E16/(G16*PI())</f>
        <v>0.37448221903975371</v>
      </c>
      <c r="I16" s="27">
        <v>0</v>
      </c>
      <c r="J16" s="60">
        <v>0</v>
      </c>
      <c r="K16" s="36">
        <v>0</v>
      </c>
      <c r="L16" s="16" t="s">
        <v>27</v>
      </c>
      <c r="M16" s="16" t="s">
        <v>27</v>
      </c>
      <c r="N16" s="50" t="s">
        <v>17</v>
      </c>
      <c r="O16" s="50" t="s">
        <v>17</v>
      </c>
      <c r="P16" s="22">
        <v>3</v>
      </c>
      <c r="Q16" s="22">
        <v>5</v>
      </c>
      <c r="R16" s="9">
        <v>20</v>
      </c>
      <c r="S16" s="9">
        <v>1.2</v>
      </c>
      <c r="T16" s="62" t="s">
        <v>17</v>
      </c>
      <c r="U16" s="48" t="s">
        <v>17</v>
      </c>
      <c r="V16" s="48" t="s">
        <v>17</v>
      </c>
      <c r="W16" s="31">
        <f t="shared" ref="W16:W27" si="3">Q16/(PI()*(R16/2)^2-PI()*(G16/2+S16)^2)</f>
        <v>1.7893761476416616E-2</v>
      </c>
      <c r="X16" s="34">
        <v>0</v>
      </c>
      <c r="Y16" s="25">
        <v>0</v>
      </c>
      <c r="Z16" t="s">
        <v>48</v>
      </c>
    </row>
    <row r="17" spans="1:26" x14ac:dyDescent="0.25">
      <c r="A17" s="5" t="s">
        <v>63</v>
      </c>
      <c r="B17" s="12">
        <v>15</v>
      </c>
      <c r="C17" s="12">
        <v>15</v>
      </c>
      <c r="D17" s="9">
        <v>7</v>
      </c>
      <c r="E17" s="9">
        <v>22</v>
      </c>
      <c r="F17" s="9">
        <v>1.75</v>
      </c>
      <c r="G17" s="9">
        <v>3</v>
      </c>
      <c r="H17" s="38">
        <f t="shared" si="0"/>
        <v>2.3342724986811318</v>
      </c>
      <c r="I17" s="26">
        <v>0</v>
      </c>
      <c r="J17" s="59">
        <v>1</v>
      </c>
      <c r="K17" s="36">
        <v>2</v>
      </c>
      <c r="L17" s="16">
        <v>11</v>
      </c>
      <c r="M17" s="16">
        <v>27</v>
      </c>
      <c r="N17" s="10">
        <v>4</v>
      </c>
      <c r="O17" s="10">
        <v>12</v>
      </c>
      <c r="P17" s="10">
        <v>7</v>
      </c>
      <c r="Q17" s="10">
        <v>15</v>
      </c>
      <c r="R17" s="6">
        <v>8</v>
      </c>
      <c r="S17" s="6">
        <v>1</v>
      </c>
      <c r="T17" s="31">
        <f t="shared" ref="T17:T27" si="4">O17/(PI()*(G17/2+S17)^2-PI()*(G17/2)^2)</f>
        <v>0.95492965855137202</v>
      </c>
      <c r="U17" s="34">
        <v>1</v>
      </c>
      <c r="V17" s="48">
        <v>2</v>
      </c>
      <c r="W17" s="31">
        <f t="shared" si="3"/>
        <v>0.48970751720583183</v>
      </c>
      <c r="X17" s="34">
        <v>1</v>
      </c>
      <c r="Y17" s="25">
        <v>2</v>
      </c>
    </row>
    <row r="18" spans="1:26" x14ac:dyDescent="0.25">
      <c r="A18" s="5" t="s">
        <v>64</v>
      </c>
      <c r="B18" s="13">
        <v>5</v>
      </c>
      <c r="C18" s="13">
        <v>15</v>
      </c>
      <c r="D18" s="9">
        <v>12</v>
      </c>
      <c r="E18" s="9">
        <v>14</v>
      </c>
      <c r="F18" s="9">
        <v>1.75</v>
      </c>
      <c r="G18" s="9">
        <v>3</v>
      </c>
      <c r="H18" s="38">
        <f t="shared" si="0"/>
        <v>1.4854461355243564</v>
      </c>
      <c r="I18" s="26">
        <v>0</v>
      </c>
      <c r="J18" s="59">
        <v>0</v>
      </c>
      <c r="K18" s="36">
        <v>1</v>
      </c>
      <c r="L18" s="17" t="s">
        <v>27</v>
      </c>
      <c r="M18" s="17" t="s">
        <v>27</v>
      </c>
      <c r="N18" s="10">
        <v>6</v>
      </c>
      <c r="O18" s="10">
        <v>9</v>
      </c>
      <c r="P18" s="10">
        <v>9</v>
      </c>
      <c r="Q18" s="10">
        <v>12</v>
      </c>
      <c r="R18" s="6">
        <v>12</v>
      </c>
      <c r="S18" s="6">
        <v>1.5</v>
      </c>
      <c r="T18" s="31">
        <f t="shared" si="4"/>
        <v>0.42441318157838759</v>
      </c>
      <c r="U18" s="34">
        <v>0</v>
      </c>
      <c r="V18" s="48">
        <v>1</v>
      </c>
      <c r="W18" s="31">
        <f t="shared" si="3"/>
        <v>0.14147106052612921</v>
      </c>
      <c r="X18" s="34">
        <v>0</v>
      </c>
      <c r="Y18" s="25">
        <v>0</v>
      </c>
    </row>
    <row r="19" spans="1:26" x14ac:dyDescent="0.25">
      <c r="A19" s="5" t="s">
        <v>65</v>
      </c>
      <c r="B19" s="47" t="s">
        <v>17</v>
      </c>
      <c r="C19" s="47" t="s">
        <v>17</v>
      </c>
      <c r="D19" s="9">
        <v>10</v>
      </c>
      <c r="E19" s="9">
        <v>10</v>
      </c>
      <c r="F19" s="9">
        <f>2+2*1</f>
        <v>4</v>
      </c>
      <c r="G19" s="9">
        <f t="shared" ref="G19" si="5">2+2*1</f>
        <v>4</v>
      </c>
      <c r="H19" s="38">
        <f t="shared" si="0"/>
        <v>0.79577471545947676</v>
      </c>
      <c r="I19" s="26">
        <v>0</v>
      </c>
      <c r="J19" s="60">
        <v>0</v>
      </c>
      <c r="K19" s="36">
        <v>0</v>
      </c>
      <c r="L19" s="17" t="s">
        <v>27</v>
      </c>
      <c r="M19" s="17" t="s">
        <v>27</v>
      </c>
      <c r="N19" s="10">
        <v>11</v>
      </c>
      <c r="O19" s="10">
        <v>11</v>
      </c>
      <c r="P19" s="10">
        <v>10</v>
      </c>
      <c r="Q19" s="10">
        <v>10</v>
      </c>
      <c r="R19" s="6">
        <v>15</v>
      </c>
      <c r="S19" s="6">
        <v>1.3</v>
      </c>
      <c r="T19" s="31">
        <f t="shared" si="4"/>
        <v>0.5081870461569955</v>
      </c>
      <c r="U19" s="34">
        <v>0</v>
      </c>
      <c r="V19" s="48">
        <v>1</v>
      </c>
      <c r="W19" s="31">
        <f t="shared" si="3"/>
        <v>7.0174137165738684E-2</v>
      </c>
      <c r="X19" s="34">
        <v>0</v>
      </c>
      <c r="Y19" s="25">
        <v>0</v>
      </c>
    </row>
    <row r="20" spans="1:26" x14ac:dyDescent="0.25">
      <c r="A20" s="5" t="s">
        <v>66</v>
      </c>
      <c r="B20" s="13">
        <v>5</v>
      </c>
      <c r="C20" s="13">
        <v>15</v>
      </c>
      <c r="D20" s="9">
        <v>7</v>
      </c>
      <c r="E20" s="9">
        <v>8</v>
      </c>
      <c r="F20" s="9">
        <v>0.88</v>
      </c>
      <c r="G20" s="9">
        <v>1.2</v>
      </c>
      <c r="H20" s="38">
        <f t="shared" si="0"/>
        <v>2.1220659078919377</v>
      </c>
      <c r="I20" s="26">
        <v>0</v>
      </c>
      <c r="J20" s="59">
        <v>1</v>
      </c>
      <c r="K20" s="36">
        <v>2</v>
      </c>
      <c r="L20" s="17" t="s">
        <v>27</v>
      </c>
      <c r="M20" s="17" t="s">
        <v>27</v>
      </c>
      <c r="N20" s="10">
        <v>3</v>
      </c>
      <c r="O20" s="10">
        <v>5</v>
      </c>
      <c r="P20" s="10">
        <v>6</v>
      </c>
      <c r="Q20" s="10">
        <v>10</v>
      </c>
      <c r="R20" s="6">
        <v>5</v>
      </c>
      <c r="S20" s="6">
        <v>0.43</v>
      </c>
      <c r="T20" s="31">
        <f t="shared" si="4"/>
        <v>2.2707225437565319</v>
      </c>
      <c r="U20" s="34">
        <v>1</v>
      </c>
      <c r="V20" s="48">
        <v>2</v>
      </c>
      <c r="W20" s="31">
        <f t="shared" si="3"/>
        <v>0.61342021966003857</v>
      </c>
      <c r="X20" s="34">
        <v>1</v>
      </c>
      <c r="Y20" s="25">
        <v>2</v>
      </c>
    </row>
    <row r="21" spans="1:26" x14ac:dyDescent="0.25">
      <c r="A21" s="5" t="s">
        <v>53</v>
      </c>
      <c r="B21" s="13">
        <v>5</v>
      </c>
      <c r="C21" s="13">
        <v>15</v>
      </c>
      <c r="D21" s="6">
        <v>3</v>
      </c>
      <c r="E21" s="6">
        <v>7</v>
      </c>
      <c r="F21" s="6">
        <v>1.5</v>
      </c>
      <c r="G21" s="6">
        <v>1.5</v>
      </c>
      <c r="H21" s="40">
        <f t="shared" si="0"/>
        <v>1.4854461355243564</v>
      </c>
      <c r="I21" s="26">
        <v>0</v>
      </c>
      <c r="J21" s="59">
        <v>0</v>
      </c>
      <c r="K21" s="36">
        <v>1</v>
      </c>
      <c r="L21" s="17" t="s">
        <v>27</v>
      </c>
      <c r="M21" s="17" t="s">
        <v>27</v>
      </c>
      <c r="N21" s="11">
        <v>4</v>
      </c>
      <c r="O21" s="11">
        <v>5</v>
      </c>
      <c r="P21" s="11">
        <v>6</v>
      </c>
      <c r="Q21" s="11">
        <v>8</v>
      </c>
      <c r="R21" s="6">
        <v>6</v>
      </c>
      <c r="S21" s="6">
        <v>0.75</v>
      </c>
      <c r="T21" s="32">
        <f t="shared" si="4"/>
        <v>0.94314040350752804</v>
      </c>
      <c r="U21" s="34">
        <v>1</v>
      </c>
      <c r="V21" s="48">
        <v>2</v>
      </c>
      <c r="W21" s="32">
        <f t="shared" si="3"/>
        <v>0.37725616140301121</v>
      </c>
      <c r="X21" s="34">
        <v>1</v>
      </c>
      <c r="Y21" s="25">
        <v>2</v>
      </c>
    </row>
    <row r="22" spans="1:26" x14ac:dyDescent="0.25">
      <c r="A22" s="5" t="s">
        <v>8</v>
      </c>
      <c r="B22" s="13">
        <v>5</v>
      </c>
      <c r="C22" s="13">
        <v>15</v>
      </c>
      <c r="D22" s="9">
        <v>7</v>
      </c>
      <c r="E22" s="9">
        <v>16</v>
      </c>
      <c r="F22" s="9">
        <v>2</v>
      </c>
      <c r="G22" s="9">
        <v>3.5</v>
      </c>
      <c r="H22" s="38">
        <f t="shared" si="0"/>
        <v>1.4551309082687574</v>
      </c>
      <c r="I22" s="26">
        <v>0</v>
      </c>
      <c r="J22" s="59">
        <v>0</v>
      </c>
      <c r="K22" s="36">
        <v>1</v>
      </c>
      <c r="L22" s="16">
        <v>15</v>
      </c>
      <c r="M22" s="16">
        <v>20</v>
      </c>
      <c r="N22" s="10">
        <v>4</v>
      </c>
      <c r="O22" s="10">
        <v>7</v>
      </c>
      <c r="P22" s="10">
        <v>11</v>
      </c>
      <c r="Q22" s="10">
        <v>13</v>
      </c>
      <c r="R22" s="9">
        <v>9</v>
      </c>
      <c r="S22" s="9">
        <v>1.75</v>
      </c>
      <c r="T22" s="31">
        <f t="shared" si="4"/>
        <v>0.24252181804479292</v>
      </c>
      <c r="U22" s="34">
        <v>0</v>
      </c>
      <c r="V22" s="48">
        <v>0</v>
      </c>
      <c r="W22" s="31">
        <f t="shared" si="3"/>
        <v>0.51725356504865982</v>
      </c>
      <c r="X22" s="34">
        <v>1</v>
      </c>
      <c r="Y22" s="25">
        <v>2</v>
      </c>
    </row>
    <row r="23" spans="1:26" x14ac:dyDescent="0.25">
      <c r="A23" s="5" t="s">
        <v>74</v>
      </c>
      <c r="B23" s="13">
        <v>7</v>
      </c>
      <c r="C23" s="13">
        <v>12</v>
      </c>
      <c r="D23" s="9">
        <v>22</v>
      </c>
      <c r="E23" s="9">
        <v>27</v>
      </c>
      <c r="F23" s="9">
        <v>2.2000000000000002</v>
      </c>
      <c r="G23" s="9">
        <v>3.6</v>
      </c>
      <c r="H23" s="38">
        <f t="shared" si="0"/>
        <v>2.3873241463784303</v>
      </c>
      <c r="I23" s="26">
        <v>0</v>
      </c>
      <c r="J23" s="59">
        <v>1</v>
      </c>
      <c r="K23" s="36">
        <v>2</v>
      </c>
      <c r="L23" s="16">
        <v>31</v>
      </c>
      <c r="M23" s="16">
        <v>37</v>
      </c>
      <c r="N23" s="10">
        <v>11</v>
      </c>
      <c r="O23" s="10">
        <v>13</v>
      </c>
      <c r="P23" s="10">
        <v>20</v>
      </c>
      <c r="Q23" s="10">
        <v>25</v>
      </c>
      <c r="R23" s="9">
        <v>8</v>
      </c>
      <c r="S23" s="9">
        <v>1</v>
      </c>
      <c r="T23" s="31">
        <f t="shared" si="4"/>
        <v>0.8995714174759305</v>
      </c>
      <c r="U23" s="34">
        <v>1</v>
      </c>
      <c r="V23" s="48">
        <v>2</v>
      </c>
      <c r="W23" s="31">
        <f t="shared" si="3"/>
        <v>0.97521411208269193</v>
      </c>
      <c r="X23" s="34">
        <v>1</v>
      </c>
      <c r="Y23" s="25">
        <v>2</v>
      </c>
    </row>
    <row r="24" spans="1:26" x14ac:dyDescent="0.25">
      <c r="A24" s="5" t="s">
        <v>9</v>
      </c>
      <c r="B24" s="13">
        <v>5</v>
      </c>
      <c r="C24" s="13">
        <v>15</v>
      </c>
      <c r="D24" s="9">
        <v>4</v>
      </c>
      <c r="E24" s="9">
        <v>11</v>
      </c>
      <c r="F24" s="9">
        <v>2.5</v>
      </c>
      <c r="G24" s="9">
        <v>2.75</v>
      </c>
      <c r="H24" s="38">
        <f t="shared" si="0"/>
        <v>1.2732395447351628</v>
      </c>
      <c r="I24" s="26">
        <v>0</v>
      </c>
      <c r="J24" s="59">
        <v>0</v>
      </c>
      <c r="K24" s="36">
        <v>0</v>
      </c>
      <c r="L24" s="16">
        <v>8</v>
      </c>
      <c r="M24" s="16">
        <v>14</v>
      </c>
      <c r="N24" s="10">
        <v>2</v>
      </c>
      <c r="O24" s="10">
        <v>3</v>
      </c>
      <c r="P24" s="10">
        <v>5</v>
      </c>
      <c r="Q24" s="10">
        <v>11</v>
      </c>
      <c r="R24" s="9">
        <v>7.5</v>
      </c>
      <c r="S24" s="9">
        <v>1</v>
      </c>
      <c r="T24" s="31">
        <f t="shared" si="4"/>
        <v>0.25464790894703254</v>
      </c>
      <c r="U24" s="34">
        <v>0</v>
      </c>
      <c r="V24" s="48">
        <v>0</v>
      </c>
      <c r="W24" s="31">
        <f t="shared" si="3"/>
        <v>0.41575168807678781</v>
      </c>
      <c r="X24" s="34">
        <v>1</v>
      </c>
      <c r="Y24" s="25">
        <v>2</v>
      </c>
    </row>
    <row r="25" spans="1:26" x14ac:dyDescent="0.25">
      <c r="A25" s="5" t="s">
        <v>10</v>
      </c>
      <c r="B25" s="13">
        <v>5</v>
      </c>
      <c r="C25" s="13">
        <v>15</v>
      </c>
      <c r="D25" s="9">
        <v>4</v>
      </c>
      <c r="E25" s="9">
        <v>11</v>
      </c>
      <c r="F25" s="9">
        <v>2</v>
      </c>
      <c r="G25" s="9">
        <v>2.75</v>
      </c>
      <c r="H25" s="38">
        <f t="shared" si="0"/>
        <v>1.2732395447351628</v>
      </c>
      <c r="I25" s="26">
        <v>0</v>
      </c>
      <c r="J25" s="59">
        <v>0</v>
      </c>
      <c r="K25" s="36">
        <v>0</v>
      </c>
      <c r="L25" s="16">
        <v>8</v>
      </c>
      <c r="M25" s="16">
        <v>14</v>
      </c>
      <c r="N25" s="10">
        <v>2</v>
      </c>
      <c r="O25" s="10">
        <v>4</v>
      </c>
      <c r="P25" s="10">
        <v>5</v>
      </c>
      <c r="Q25" s="10">
        <v>11</v>
      </c>
      <c r="R25" s="9">
        <v>9</v>
      </c>
      <c r="S25" s="9">
        <v>1</v>
      </c>
      <c r="T25" s="31">
        <f t="shared" si="4"/>
        <v>0.33953054526271009</v>
      </c>
      <c r="U25" s="34">
        <v>0</v>
      </c>
      <c r="V25" s="48">
        <v>1</v>
      </c>
      <c r="W25" s="31">
        <f t="shared" si="3"/>
        <v>0.23966862018544241</v>
      </c>
      <c r="X25" s="34">
        <v>0</v>
      </c>
      <c r="Y25" s="25">
        <v>1</v>
      </c>
    </row>
    <row r="26" spans="1:26" x14ac:dyDescent="0.25">
      <c r="A26" s="5" t="s">
        <v>11</v>
      </c>
      <c r="B26" s="13">
        <v>5</v>
      </c>
      <c r="C26" s="13">
        <v>15</v>
      </c>
      <c r="D26" s="9">
        <v>6</v>
      </c>
      <c r="E26" s="9">
        <v>8</v>
      </c>
      <c r="F26" s="9">
        <v>0.75</v>
      </c>
      <c r="G26" s="9">
        <v>2.75</v>
      </c>
      <c r="H26" s="38">
        <f t="shared" si="0"/>
        <v>0.92599239617102758</v>
      </c>
      <c r="I26" s="26">
        <v>0</v>
      </c>
      <c r="J26" s="59">
        <v>0</v>
      </c>
      <c r="K26" s="36">
        <v>0</v>
      </c>
      <c r="L26" s="16">
        <v>12</v>
      </c>
      <c r="M26" s="16">
        <v>20</v>
      </c>
      <c r="N26" s="10">
        <v>1</v>
      </c>
      <c r="O26" s="10">
        <v>5</v>
      </c>
      <c r="P26" s="10">
        <v>11</v>
      </c>
      <c r="Q26" s="10">
        <v>15</v>
      </c>
      <c r="R26" s="9">
        <v>9</v>
      </c>
      <c r="S26" s="9">
        <v>1.75</v>
      </c>
      <c r="T26" s="31">
        <f t="shared" si="4"/>
        <v>0.2021015150373274</v>
      </c>
      <c r="U26" s="34">
        <v>0</v>
      </c>
      <c r="V26" s="48">
        <v>0</v>
      </c>
      <c r="W26" s="31">
        <f t="shared" si="3"/>
        <v>0.45540609647755453</v>
      </c>
      <c r="X26" s="34">
        <v>1</v>
      </c>
      <c r="Y26" s="25">
        <v>2</v>
      </c>
    </row>
    <row r="27" spans="1:26" x14ac:dyDescent="0.25">
      <c r="A27" s="5" t="s">
        <v>16</v>
      </c>
      <c r="B27" s="13">
        <v>5</v>
      </c>
      <c r="C27" s="13">
        <v>15</v>
      </c>
      <c r="D27" s="6">
        <v>17</v>
      </c>
      <c r="E27" s="6">
        <v>18</v>
      </c>
      <c r="F27" s="6">
        <v>4</v>
      </c>
      <c r="G27" s="6">
        <v>4</v>
      </c>
      <c r="H27" s="40">
        <f t="shared" si="0"/>
        <v>1.432394487827058</v>
      </c>
      <c r="I27" s="26">
        <v>0</v>
      </c>
      <c r="J27" s="59">
        <v>0</v>
      </c>
      <c r="K27" s="36">
        <v>1</v>
      </c>
      <c r="L27" s="17" t="s">
        <v>27</v>
      </c>
      <c r="M27" s="17" t="s">
        <v>27</v>
      </c>
      <c r="N27" s="11">
        <v>2</v>
      </c>
      <c r="O27" s="11">
        <v>5</v>
      </c>
      <c r="P27" s="11">
        <v>13</v>
      </c>
      <c r="Q27" s="11">
        <v>15</v>
      </c>
      <c r="R27" s="6">
        <v>11</v>
      </c>
      <c r="S27" s="6">
        <v>0.7</v>
      </c>
      <c r="T27" s="32">
        <f t="shared" si="4"/>
        <v>0.48375362641913461</v>
      </c>
      <c r="U27" s="34">
        <v>0</v>
      </c>
      <c r="V27" s="48">
        <v>1</v>
      </c>
      <c r="W27" s="32">
        <f t="shared" si="3"/>
        <v>0.20795506501554267</v>
      </c>
      <c r="X27" s="34">
        <v>0</v>
      </c>
      <c r="Y27" s="25">
        <v>1</v>
      </c>
    </row>
    <row r="28" spans="1:26" x14ac:dyDescent="0.25">
      <c r="A28" s="5" t="s">
        <v>7</v>
      </c>
      <c r="B28" s="29" t="s">
        <v>17</v>
      </c>
      <c r="C28" s="29" t="s">
        <v>17</v>
      </c>
      <c r="D28" s="25" t="s">
        <v>17</v>
      </c>
      <c r="E28" s="25" t="s">
        <v>17</v>
      </c>
      <c r="F28" s="30" t="s">
        <v>17</v>
      </c>
      <c r="G28" s="30" t="s">
        <v>17</v>
      </c>
      <c r="H28" s="57" t="s">
        <v>17</v>
      </c>
      <c r="I28" s="28" t="s">
        <v>17</v>
      </c>
      <c r="J28" s="59" t="s">
        <v>17</v>
      </c>
      <c r="K28" s="35" t="s">
        <v>17</v>
      </c>
      <c r="L28" s="20" t="s">
        <v>17</v>
      </c>
      <c r="M28" s="20" t="s">
        <v>17</v>
      </c>
      <c r="N28" s="20" t="s">
        <v>17</v>
      </c>
      <c r="O28" s="20" t="s">
        <v>17</v>
      </c>
      <c r="P28" s="20" t="s">
        <v>17</v>
      </c>
      <c r="Q28" s="20" t="s">
        <v>17</v>
      </c>
      <c r="R28" s="30" t="s">
        <v>17</v>
      </c>
      <c r="S28" s="30" t="s">
        <v>17</v>
      </c>
      <c r="T28" s="41" t="s">
        <v>17</v>
      </c>
      <c r="U28" s="30" t="s">
        <v>17</v>
      </c>
      <c r="V28" s="34" t="s">
        <v>17</v>
      </c>
      <c r="W28" s="41" t="s">
        <v>17</v>
      </c>
      <c r="X28" s="34" t="s">
        <v>17</v>
      </c>
      <c r="Y28" s="30" t="s">
        <v>17</v>
      </c>
      <c r="Z28" t="s">
        <v>26</v>
      </c>
    </row>
    <row r="29" spans="1:26" x14ac:dyDescent="0.25">
      <c r="A29" s="5" t="s">
        <v>6</v>
      </c>
      <c r="B29" s="13">
        <v>5</v>
      </c>
      <c r="C29" s="13">
        <v>15</v>
      </c>
      <c r="D29" s="6">
        <v>16</v>
      </c>
      <c r="E29" s="6">
        <v>20</v>
      </c>
      <c r="F29" s="6">
        <v>3</v>
      </c>
      <c r="G29" s="6">
        <v>3</v>
      </c>
      <c r="H29" s="40">
        <f t="shared" si="0"/>
        <v>2.1220659078919377</v>
      </c>
      <c r="I29" s="26">
        <v>0</v>
      </c>
      <c r="J29" s="59">
        <v>1</v>
      </c>
      <c r="K29" s="36">
        <v>2</v>
      </c>
      <c r="L29" s="17" t="s">
        <v>27</v>
      </c>
      <c r="M29" s="17" t="s">
        <v>27</v>
      </c>
      <c r="N29" s="11">
        <v>0</v>
      </c>
      <c r="O29" s="11">
        <v>2</v>
      </c>
      <c r="P29" s="11">
        <v>15</v>
      </c>
      <c r="Q29" s="11">
        <v>15</v>
      </c>
      <c r="R29" s="6">
        <v>10</v>
      </c>
      <c r="S29" s="6">
        <v>1</v>
      </c>
      <c r="T29" s="32">
        <f t="shared" ref="T29:T38" si="6">O29/(PI()*(G29/2+S29)^2-PI()*(G29/2)^2)</f>
        <v>0.15915494309189535</v>
      </c>
      <c r="U29" s="34">
        <v>0</v>
      </c>
      <c r="V29" s="48">
        <v>0</v>
      </c>
      <c r="W29" s="32">
        <f t="shared" ref="W29:W38" si="7">Q29/(PI()*(R29/2)^2-PI()*(G29/2+S29)^2)</f>
        <v>0.25464790894703254</v>
      </c>
      <c r="X29" s="34">
        <v>0</v>
      </c>
      <c r="Y29" s="25">
        <v>1</v>
      </c>
    </row>
    <row r="30" spans="1:26" x14ac:dyDescent="0.25">
      <c r="A30" s="5" t="s">
        <v>5</v>
      </c>
      <c r="B30" s="13">
        <v>5</v>
      </c>
      <c r="C30" s="13">
        <v>15</v>
      </c>
      <c r="D30" s="6">
        <v>7</v>
      </c>
      <c r="E30" s="6">
        <v>12</v>
      </c>
      <c r="F30" s="6">
        <v>1.5</v>
      </c>
      <c r="G30" s="6">
        <v>3</v>
      </c>
      <c r="H30" s="40">
        <f t="shared" si="0"/>
        <v>1.2732395447351628</v>
      </c>
      <c r="I30" s="26">
        <v>0</v>
      </c>
      <c r="J30" s="59">
        <v>0</v>
      </c>
      <c r="K30" s="36">
        <v>0</v>
      </c>
      <c r="L30" s="17" t="s">
        <v>27</v>
      </c>
      <c r="M30" s="17" t="s">
        <v>27</v>
      </c>
      <c r="N30" s="11">
        <v>1</v>
      </c>
      <c r="O30" s="11">
        <v>3</v>
      </c>
      <c r="P30" s="11">
        <v>6</v>
      </c>
      <c r="Q30" s="11">
        <v>10</v>
      </c>
      <c r="R30" s="6">
        <v>7</v>
      </c>
      <c r="S30" s="6">
        <v>1</v>
      </c>
      <c r="T30" s="32">
        <f t="shared" si="6"/>
        <v>0.238732414637843</v>
      </c>
      <c r="U30" s="34">
        <v>0</v>
      </c>
      <c r="V30" s="48">
        <v>0</v>
      </c>
      <c r="W30" s="32">
        <f t="shared" si="7"/>
        <v>0.53051647697298454</v>
      </c>
      <c r="X30" s="34">
        <v>1</v>
      </c>
      <c r="Y30" s="25">
        <v>2</v>
      </c>
    </row>
    <row r="31" spans="1:26" x14ac:dyDescent="0.25">
      <c r="A31" s="5" t="s">
        <v>28</v>
      </c>
      <c r="B31" s="13">
        <v>9</v>
      </c>
      <c r="C31" s="13">
        <v>14</v>
      </c>
      <c r="D31" s="6">
        <v>14</v>
      </c>
      <c r="E31" s="6">
        <v>18</v>
      </c>
      <c r="F31" s="6">
        <v>3</v>
      </c>
      <c r="G31" s="6">
        <v>4</v>
      </c>
      <c r="H31" s="40">
        <f t="shared" si="0"/>
        <v>1.432394487827058</v>
      </c>
      <c r="I31" s="26">
        <v>0</v>
      </c>
      <c r="J31" s="59">
        <v>0</v>
      </c>
      <c r="K31" s="36">
        <v>1</v>
      </c>
      <c r="L31" s="17" t="s">
        <v>27</v>
      </c>
      <c r="M31" s="17" t="s">
        <v>27</v>
      </c>
      <c r="N31" s="11">
        <v>6</v>
      </c>
      <c r="O31" s="11">
        <v>8</v>
      </c>
      <c r="P31" s="11">
        <v>12</v>
      </c>
      <c r="Q31" s="11">
        <v>18</v>
      </c>
      <c r="R31" s="18">
        <v>25</v>
      </c>
      <c r="S31" s="18">
        <v>1.6</v>
      </c>
      <c r="T31" s="32">
        <f t="shared" si="6"/>
        <v>0.28420525552124165</v>
      </c>
      <c r="U31" s="34">
        <v>0</v>
      </c>
      <c r="V31" s="48">
        <v>0</v>
      </c>
      <c r="W31" s="32">
        <f t="shared" si="7"/>
        <v>3.9985888417253347E-2</v>
      </c>
      <c r="X31" s="34">
        <v>0</v>
      </c>
      <c r="Y31" s="25">
        <v>0</v>
      </c>
      <c r="Z31" t="s">
        <v>59</v>
      </c>
    </row>
    <row r="32" spans="1:26" x14ac:dyDescent="0.25">
      <c r="A32" s="5" t="s">
        <v>30</v>
      </c>
      <c r="B32" s="13">
        <v>10</v>
      </c>
      <c r="C32" s="13">
        <v>13</v>
      </c>
      <c r="D32" s="6">
        <v>12</v>
      </c>
      <c r="E32" s="6">
        <v>14</v>
      </c>
      <c r="F32" s="6">
        <v>2.5</v>
      </c>
      <c r="G32" s="6">
        <v>2.5</v>
      </c>
      <c r="H32" s="40">
        <f t="shared" si="0"/>
        <v>1.7825353626292277</v>
      </c>
      <c r="I32" s="26">
        <v>0</v>
      </c>
      <c r="J32" s="59">
        <v>0</v>
      </c>
      <c r="K32" s="36">
        <v>1</v>
      </c>
      <c r="L32" s="17">
        <v>12</v>
      </c>
      <c r="M32" s="17">
        <v>16</v>
      </c>
      <c r="N32" s="11">
        <v>2</v>
      </c>
      <c r="O32" s="11">
        <v>3</v>
      </c>
      <c r="P32" s="11">
        <v>10</v>
      </c>
      <c r="Q32" s="11">
        <v>13</v>
      </c>
      <c r="R32" s="6">
        <v>12</v>
      </c>
      <c r="S32" s="6">
        <v>1.3</v>
      </c>
      <c r="T32" s="32">
        <f t="shared" si="6"/>
        <v>0.19330559889703891</v>
      </c>
      <c r="U32" s="34">
        <v>0</v>
      </c>
      <c r="V32" s="48">
        <v>0</v>
      </c>
      <c r="W32" s="32">
        <f t="shared" si="7"/>
        <v>0.14028404171164605</v>
      </c>
      <c r="X32" s="34">
        <v>0</v>
      </c>
      <c r="Y32" s="25">
        <v>0</v>
      </c>
      <c r="Z32" t="s">
        <v>59</v>
      </c>
    </row>
    <row r="33" spans="1:25" x14ac:dyDescent="0.25">
      <c r="A33" s="5" t="s">
        <v>67</v>
      </c>
      <c r="B33" s="13">
        <v>5</v>
      </c>
      <c r="C33" s="13">
        <v>15</v>
      </c>
      <c r="D33" s="9">
        <v>3</v>
      </c>
      <c r="E33" s="9">
        <v>12</v>
      </c>
      <c r="F33" s="9">
        <v>1.5</v>
      </c>
      <c r="G33" s="9">
        <v>1.5</v>
      </c>
      <c r="H33" s="38">
        <f t="shared" si="0"/>
        <v>2.5464790894703255</v>
      </c>
      <c r="I33" s="26">
        <v>0</v>
      </c>
      <c r="J33" s="59">
        <v>1</v>
      </c>
      <c r="K33" s="36">
        <v>2</v>
      </c>
      <c r="L33" s="16">
        <v>4</v>
      </c>
      <c r="M33" s="16">
        <v>8</v>
      </c>
      <c r="N33" s="10">
        <v>0</v>
      </c>
      <c r="O33" s="10">
        <v>1</v>
      </c>
      <c r="P33" s="10">
        <v>4</v>
      </c>
      <c r="Q33" s="10">
        <v>8</v>
      </c>
      <c r="R33" s="9">
        <v>7</v>
      </c>
      <c r="S33" s="9">
        <v>1</v>
      </c>
      <c r="T33" s="31">
        <f t="shared" si="6"/>
        <v>0.1273239544735163</v>
      </c>
      <c r="U33" s="34">
        <v>0</v>
      </c>
      <c r="V33" s="48">
        <v>0</v>
      </c>
      <c r="W33" s="31">
        <f t="shared" si="7"/>
        <v>0.27716779205119191</v>
      </c>
      <c r="X33" s="34">
        <v>0</v>
      </c>
      <c r="Y33" s="25">
        <v>1</v>
      </c>
    </row>
    <row r="34" spans="1:25" x14ac:dyDescent="0.25">
      <c r="A34" s="5" t="s">
        <v>14</v>
      </c>
      <c r="B34" s="13">
        <v>5</v>
      </c>
      <c r="C34" s="13">
        <v>15</v>
      </c>
      <c r="D34" s="9">
        <v>9</v>
      </c>
      <c r="E34" s="9">
        <v>9</v>
      </c>
      <c r="F34" s="9">
        <v>1</v>
      </c>
      <c r="G34" s="9">
        <v>1</v>
      </c>
      <c r="H34" s="38">
        <f t="shared" si="0"/>
        <v>2.8647889756541161</v>
      </c>
      <c r="I34" s="26">
        <v>0</v>
      </c>
      <c r="J34" s="59">
        <v>1</v>
      </c>
      <c r="K34" s="36">
        <v>2</v>
      </c>
      <c r="L34" s="16">
        <v>8</v>
      </c>
      <c r="M34" s="16">
        <v>8</v>
      </c>
      <c r="N34" s="10">
        <v>1</v>
      </c>
      <c r="O34" s="10">
        <v>1</v>
      </c>
      <c r="P34" s="10">
        <v>7</v>
      </c>
      <c r="Q34" s="10">
        <v>7</v>
      </c>
      <c r="R34" s="9">
        <v>10</v>
      </c>
      <c r="S34" s="9">
        <v>0.5</v>
      </c>
      <c r="T34" s="31">
        <f t="shared" si="6"/>
        <v>0.42441318157838759</v>
      </c>
      <c r="U34" s="34">
        <v>0</v>
      </c>
      <c r="V34" s="48">
        <v>1</v>
      </c>
      <c r="W34" s="31">
        <f t="shared" si="7"/>
        <v>9.2840383470272278E-2</v>
      </c>
      <c r="X34" s="34">
        <v>0</v>
      </c>
      <c r="Y34" s="25">
        <v>0</v>
      </c>
    </row>
    <row r="35" spans="1:25" x14ac:dyDescent="0.25">
      <c r="A35" s="5" t="s">
        <v>68</v>
      </c>
      <c r="B35" s="13">
        <v>5</v>
      </c>
      <c r="C35" s="13">
        <v>15</v>
      </c>
      <c r="D35" s="9">
        <v>4</v>
      </c>
      <c r="E35" s="9">
        <v>9</v>
      </c>
      <c r="F35" s="9">
        <v>2.5</v>
      </c>
      <c r="G35" s="9">
        <v>2.5</v>
      </c>
      <c r="H35" s="38">
        <f t="shared" si="0"/>
        <v>1.1459155902616465</v>
      </c>
      <c r="I35" s="26">
        <v>0</v>
      </c>
      <c r="J35" s="59">
        <v>0</v>
      </c>
      <c r="K35" s="36">
        <v>0</v>
      </c>
      <c r="L35" s="16">
        <v>4</v>
      </c>
      <c r="M35" s="16">
        <v>4</v>
      </c>
      <c r="N35" s="10">
        <v>0</v>
      </c>
      <c r="O35" s="10">
        <v>0</v>
      </c>
      <c r="P35" s="10">
        <v>4</v>
      </c>
      <c r="Q35" s="10">
        <v>4</v>
      </c>
      <c r="R35" s="9">
        <v>14</v>
      </c>
      <c r="S35" s="9">
        <v>1</v>
      </c>
      <c r="T35" s="31">
        <f t="shared" si="6"/>
        <v>0</v>
      </c>
      <c r="U35" s="34">
        <v>0</v>
      </c>
      <c r="V35" s="48">
        <v>0</v>
      </c>
      <c r="W35" s="31">
        <f t="shared" si="7"/>
        <v>2.8978424915736281E-2</v>
      </c>
      <c r="X35" s="34">
        <v>0</v>
      </c>
      <c r="Y35" s="25">
        <v>0</v>
      </c>
    </row>
    <row r="36" spans="1:25" x14ac:dyDescent="0.25">
      <c r="A36" s="5" t="s">
        <v>15</v>
      </c>
      <c r="B36" s="13">
        <v>5</v>
      </c>
      <c r="C36" s="13">
        <v>15</v>
      </c>
      <c r="D36" s="9">
        <v>3</v>
      </c>
      <c r="E36" s="9">
        <v>11</v>
      </c>
      <c r="F36" s="9">
        <v>1.5</v>
      </c>
      <c r="G36" s="9">
        <v>2.5</v>
      </c>
      <c r="H36" s="38">
        <f t="shared" si="0"/>
        <v>1.4005634992086791</v>
      </c>
      <c r="I36" s="26">
        <v>0</v>
      </c>
      <c r="J36" s="59">
        <v>0</v>
      </c>
      <c r="K36" s="36">
        <v>1</v>
      </c>
      <c r="L36" s="16">
        <v>3</v>
      </c>
      <c r="M36" s="16">
        <v>7</v>
      </c>
      <c r="N36" s="10">
        <v>0</v>
      </c>
      <c r="O36" s="10">
        <v>1</v>
      </c>
      <c r="P36" s="10">
        <v>3</v>
      </c>
      <c r="Q36" s="10">
        <v>6</v>
      </c>
      <c r="R36" s="9">
        <v>12</v>
      </c>
      <c r="S36" s="9">
        <v>0.75</v>
      </c>
      <c r="T36" s="31">
        <f t="shared" si="6"/>
        <v>0.13058867125488849</v>
      </c>
      <c r="U36" s="34">
        <v>0</v>
      </c>
      <c r="V36" s="48">
        <v>0</v>
      </c>
      <c r="W36" s="31">
        <f t="shared" si="7"/>
        <v>5.9683103659460751E-2</v>
      </c>
      <c r="X36" s="34">
        <v>0</v>
      </c>
      <c r="Y36" s="25">
        <v>0</v>
      </c>
    </row>
    <row r="37" spans="1:25" x14ac:dyDescent="0.25">
      <c r="A37" s="5" t="s">
        <v>12</v>
      </c>
      <c r="B37" s="13">
        <v>5</v>
      </c>
      <c r="C37" s="13">
        <v>15</v>
      </c>
      <c r="D37" s="6">
        <v>8</v>
      </c>
      <c r="E37" s="6">
        <v>12</v>
      </c>
      <c r="F37" s="6">
        <v>3</v>
      </c>
      <c r="G37" s="6">
        <v>3</v>
      </c>
      <c r="H37" s="40">
        <f t="shared" si="0"/>
        <v>1.2732395447351628</v>
      </c>
      <c r="I37" s="26">
        <v>0</v>
      </c>
      <c r="J37" s="59">
        <v>0</v>
      </c>
      <c r="K37" s="36">
        <v>0</v>
      </c>
      <c r="L37" s="17" t="s">
        <v>27</v>
      </c>
      <c r="M37" s="17" t="s">
        <v>27</v>
      </c>
      <c r="N37" s="11">
        <v>0</v>
      </c>
      <c r="O37" s="11">
        <v>2</v>
      </c>
      <c r="P37" s="11">
        <v>4</v>
      </c>
      <c r="Q37" s="11">
        <v>7</v>
      </c>
      <c r="R37" s="6">
        <v>10</v>
      </c>
      <c r="S37" s="6">
        <v>2</v>
      </c>
      <c r="T37" s="32">
        <f t="shared" si="6"/>
        <v>6.3661977236758149E-2</v>
      </c>
      <c r="U37" s="34">
        <v>0</v>
      </c>
      <c r="V37" s="48">
        <v>0</v>
      </c>
      <c r="W37" s="32">
        <f t="shared" si="7"/>
        <v>0.1747583688852184</v>
      </c>
      <c r="X37" s="34">
        <v>0</v>
      </c>
      <c r="Y37" s="25">
        <v>1</v>
      </c>
    </row>
    <row r="38" spans="1:25" x14ac:dyDescent="0.25">
      <c r="A38" s="5" t="s">
        <v>13</v>
      </c>
      <c r="B38" s="12">
        <v>15</v>
      </c>
      <c r="C38" s="12">
        <v>25</v>
      </c>
      <c r="D38" s="6">
        <v>20</v>
      </c>
      <c r="E38" s="6">
        <v>33</v>
      </c>
      <c r="F38" s="6">
        <v>4</v>
      </c>
      <c r="G38" s="6">
        <v>6</v>
      </c>
      <c r="H38" s="40">
        <f t="shared" si="0"/>
        <v>1.7507043740108488</v>
      </c>
      <c r="I38" s="26">
        <v>1</v>
      </c>
      <c r="J38" s="59">
        <v>0</v>
      </c>
      <c r="K38" s="36">
        <v>1</v>
      </c>
      <c r="L38" s="17" t="s">
        <v>27</v>
      </c>
      <c r="M38" s="17" t="s">
        <v>27</v>
      </c>
      <c r="N38" s="11">
        <v>2</v>
      </c>
      <c r="O38" s="11">
        <v>7</v>
      </c>
      <c r="P38" s="11">
        <v>8</v>
      </c>
      <c r="Q38" s="11">
        <v>14</v>
      </c>
      <c r="R38" s="6">
        <v>15</v>
      </c>
      <c r="S38" s="6">
        <v>3</v>
      </c>
      <c r="T38" s="32">
        <f t="shared" si="6"/>
        <v>8.2524785306908696E-2</v>
      </c>
      <c r="U38" s="34">
        <v>0</v>
      </c>
      <c r="V38" s="48">
        <v>0</v>
      </c>
      <c r="W38" s="32">
        <f t="shared" si="7"/>
        <v>0.22006609415175654</v>
      </c>
      <c r="X38" s="34">
        <v>0</v>
      </c>
      <c r="Y38" s="25">
        <v>1</v>
      </c>
    </row>
    <row r="39" spans="1:25" x14ac:dyDescent="0.25">
      <c r="H39" s="24">
        <f>MEDIAN(H4:H14,H16:H27,H29:H38)</f>
        <v>1.4164789935178685</v>
      </c>
      <c r="I39" s="24"/>
      <c r="J39" s="24"/>
      <c r="K39" s="24"/>
      <c r="U39"/>
      <c r="V39"/>
      <c r="X39"/>
      <c r="Y39"/>
    </row>
    <row r="40" spans="1:25" x14ac:dyDescent="0.25">
      <c r="A40" s="2" t="s">
        <v>57</v>
      </c>
      <c r="H40" s="24"/>
      <c r="I40" s="24"/>
      <c r="J40" s="24"/>
      <c r="K40" s="24"/>
      <c r="U40"/>
      <c r="V40"/>
      <c r="X40"/>
      <c r="Y40"/>
    </row>
  </sheetData>
  <autoFilter ref="A3:Z40"/>
  <mergeCells count="15">
    <mergeCell ref="B2:C2"/>
    <mergeCell ref="B16:C16"/>
    <mergeCell ref="F2:G2"/>
    <mergeCell ref="W2:W3"/>
    <mergeCell ref="U2:V2"/>
    <mergeCell ref="X2:Y2"/>
    <mergeCell ref="D1:J1"/>
    <mergeCell ref="H2:H3"/>
    <mergeCell ref="L2:Q2"/>
    <mergeCell ref="T2:T3"/>
    <mergeCell ref="S2:S3"/>
    <mergeCell ref="R2:R3"/>
    <mergeCell ref="I2:I3"/>
    <mergeCell ref="J2:K2"/>
    <mergeCell ref="D2:E2"/>
  </mergeCells>
  <conditionalFormatting sqref="B17:C17 B16 B19:C19 B4:C15">
    <cfRule type="colorScale" priority="11">
      <colorScale>
        <cfvo type="min"/>
        <cfvo type="max"/>
        <color rgb="FFFCFCFF"/>
        <color rgb="FF63BE7B"/>
      </colorScale>
    </cfRule>
  </conditionalFormatting>
  <conditionalFormatting sqref="R15:S15">
    <cfRule type="colorScale" priority="1">
      <colorScale>
        <cfvo type="min"/>
        <cfvo type="max"/>
        <color rgb="FFFCFCFF"/>
        <color rgb="FF63BE7B"/>
      </colorScale>
    </cfRule>
  </conditionalFormatting>
  <conditionalFormatting sqref="L4:Q38">
    <cfRule type="colorScale" priority="26">
      <colorScale>
        <cfvo type="min"/>
        <cfvo type="max"/>
        <color rgb="FFFCFCFF"/>
        <color rgb="FF63BE7B"/>
      </colorScale>
    </cfRule>
  </conditionalFormatting>
  <conditionalFormatting sqref="D4:E38">
    <cfRule type="colorScale" priority="28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3</vt:i4>
      </vt:variant>
    </vt:vector>
  </HeadingPairs>
  <TitlesOfParts>
    <vt:vector size="4" baseType="lpstr">
      <vt:lpstr>Quantitative characters</vt:lpstr>
      <vt:lpstr>R(NSX-DS)</vt:lpstr>
      <vt:lpstr>R(NLT-A)inner cortex</vt:lpstr>
      <vt:lpstr>R(NLT-A) outer cortex</vt:lpstr>
    </vt:vector>
  </TitlesOfParts>
  <Company>Naturhistoriska riksmuseet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Bomfleur</dc:creator>
  <cp:lastModifiedBy>Benjamin Bomfleur</cp:lastModifiedBy>
  <cp:lastPrinted>2013-10-09T10:45:03Z</cp:lastPrinted>
  <dcterms:created xsi:type="dcterms:W3CDTF">2013-10-06T12:22:25Z</dcterms:created>
  <dcterms:modified xsi:type="dcterms:W3CDTF">2015-02-12T08:41:34Z</dcterms:modified>
</cp:coreProperties>
</file>