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120" windowWidth="19320" windowHeight="8955" tabRatio="870" firstSheet="6" activeTab="14"/>
  </bookViews>
  <sheets>
    <sheet name="guide &amp; overview" sheetId="1" r:id="rId1"/>
    <sheet name="Akgün &amp; al. 2007, Soma Basin" sheetId="2" r:id="rId2"/>
    <sheet name="Alcalde Olivares &amp; al. 2004" sheetId="3" r:id="rId3"/>
    <sheet name="Bozukov et al. 2009, err." sheetId="4" r:id="rId4"/>
    <sheet name="Bruch &amp; Zhilin 2007" sheetId="5" r:id="rId5"/>
    <sheet name="Figueiral et al. 1999" sheetId="6" r:id="rId6"/>
    <sheet name="Ivanov &amp; al. 2007" sheetId="7" r:id="rId7"/>
    <sheet name="Jacques et al. 2010" sheetId="8" r:id="rId8"/>
    <sheet name="Liu &amp; al. 2010" sheetId="9" r:id="rId9"/>
    <sheet name="Utescher &amp; al. 2009" sheetId="10" r:id="rId10"/>
    <sheet name="Wang &amp; al. 2010, Jijuntun" sheetId="11" r:id="rId11"/>
    <sheet name="Wang &amp; al., 2010, palynofloras" sheetId="12" r:id="rId12"/>
    <sheet name="Xia &amp; al. 2009" sheetId="13" r:id="rId13"/>
    <sheet name="Xu &amp; al. 2008" sheetId="14" r:id="rId14"/>
    <sheet name="Yao &amp; al. 2009" sheetId="15" r:id="rId15"/>
  </sheets>
  <definedNames>
    <definedName name="_xlnm._FilterDatabase" localSheetId="1" hidden="1">'Akgün &amp; al. 2007, Soma Basin'!$A$2:$F$54</definedName>
    <definedName name="_xlnm._FilterDatabase" localSheetId="2" hidden="1">'Alcalde Olivares &amp; al. 2004'!$A$1:$F$40</definedName>
    <definedName name="_xlnm._FilterDatabase" localSheetId="3" hidden="1">'Bozukov et al. 2009, err.'!$A$2:$P$328</definedName>
    <definedName name="_xlnm._FilterDatabase" localSheetId="4" hidden="1">'Bruch &amp; Zhilin 2007'!$A$2:$AI$131</definedName>
    <definedName name="_xlnm._FilterDatabase" localSheetId="5" hidden="1">'Figueiral et al. 1999'!$A$4:$L$71</definedName>
    <definedName name="_xlnm._FilterDatabase" localSheetId="0" hidden="1">'guide &amp; overview'!$A$2:$AL$410</definedName>
    <definedName name="_xlnm._FilterDatabase" localSheetId="6" hidden="1">'Ivanov &amp; al. 2007'!$A$2:$BI$90</definedName>
    <definedName name="_xlnm._FilterDatabase" localSheetId="7" hidden="1">'Jacques et al. 2010'!$A$2:$L$74</definedName>
    <definedName name="_xlnm._FilterDatabase" localSheetId="8" hidden="1">'Liu &amp; al. 2010'!$A$3:$AQ$347</definedName>
    <definedName name="_xlnm._FilterDatabase" localSheetId="9" hidden="1">'Utescher &amp; al. 2009'!$A$1:$Z$62</definedName>
    <definedName name="_xlnm._FilterDatabase" localSheetId="11" hidden="1">'Wang &amp; al., 2010, palynofloras'!$A$2:$K$42</definedName>
    <definedName name="_xlnm._FilterDatabase" localSheetId="12" hidden="1">'Xia &amp; al. 2009'!$A$3:$P$57</definedName>
    <definedName name="_xlnm._FilterDatabase" localSheetId="13" hidden="1">'Xu &amp; al. 2008'!$A$2:$T$56</definedName>
    <definedName name="_xlnm._FilterDatabase" localSheetId="14" hidden="1">'Yao &amp; al. 2009'!$A$1:$D$33</definedName>
  </definedNames>
  <calcPr calcId="145621"/>
</workbook>
</file>

<file path=xl/calcChain.xml><?xml version="1.0" encoding="utf-8"?>
<calcChain xmlns="http://schemas.openxmlformats.org/spreadsheetml/2006/main">
  <c r="G53" i="5" l="1"/>
  <c r="E48" i="2" l="1"/>
  <c r="E29" i="2"/>
  <c r="M252" i="1" l="1"/>
  <c r="M240" i="1"/>
  <c r="M229" i="1"/>
  <c r="AG341" i="1" l="1"/>
  <c r="AG342" i="1"/>
  <c r="AG343" i="1"/>
  <c r="AG344" i="1"/>
  <c r="AG345" i="1"/>
  <c r="AG346" i="1"/>
  <c r="AG347" i="1"/>
  <c r="AG348" i="1"/>
  <c r="AG349" i="1"/>
  <c r="AG350" i="1"/>
  <c r="AG351" i="1"/>
  <c r="AG352" i="1"/>
  <c r="AG353" i="1"/>
  <c r="AG354" i="1"/>
  <c r="AG355" i="1"/>
  <c r="AG356" i="1"/>
  <c r="AG357" i="1"/>
  <c r="AG358" i="1"/>
  <c r="AG359" i="1"/>
  <c r="AG360" i="1"/>
  <c r="AG361" i="1"/>
  <c r="AG362" i="1"/>
  <c r="AG363" i="1"/>
  <c r="AG364" i="1"/>
  <c r="AG365" i="1"/>
  <c r="AG366" i="1"/>
  <c r="AG367" i="1"/>
  <c r="AG368" i="1"/>
  <c r="AG369" i="1"/>
  <c r="AG370" i="1"/>
  <c r="AG371" i="1"/>
  <c r="AG372" i="1"/>
  <c r="AG373" i="1"/>
  <c r="AG374" i="1"/>
  <c r="AG375" i="1"/>
  <c r="AG376" i="1"/>
  <c r="AG377" i="1"/>
  <c r="AG378" i="1"/>
  <c r="AG379" i="1"/>
  <c r="AG380" i="1"/>
  <c r="AG381" i="1"/>
  <c r="AG382" i="1"/>
  <c r="AG383" i="1"/>
  <c r="AG384" i="1"/>
  <c r="AG385" i="1"/>
  <c r="AG386" i="1"/>
  <c r="AG387" i="1"/>
  <c r="AG388" i="1"/>
  <c r="AG389" i="1"/>
  <c r="AG390" i="1"/>
  <c r="AG391" i="1"/>
  <c r="AG392" i="1"/>
  <c r="AG393" i="1"/>
  <c r="AG394" i="1"/>
  <c r="AG395" i="1"/>
  <c r="AG396" i="1"/>
  <c r="AG397" i="1"/>
  <c r="AG398" i="1"/>
  <c r="AG399" i="1"/>
  <c r="AG400" i="1"/>
  <c r="AG401" i="1"/>
  <c r="AE401" i="1"/>
  <c r="AE400" i="1"/>
  <c r="AE399" i="1"/>
  <c r="AE398" i="1"/>
  <c r="AE397" i="1"/>
  <c r="AE396" i="1"/>
  <c r="AE395" i="1"/>
  <c r="AE394" i="1"/>
  <c r="AE393" i="1"/>
  <c r="AE392" i="1"/>
  <c r="AE391" i="1"/>
  <c r="AE390" i="1"/>
  <c r="AE389" i="1"/>
  <c r="AE388" i="1"/>
  <c r="AE387" i="1"/>
  <c r="AE386" i="1"/>
  <c r="AE385" i="1"/>
  <c r="AE384" i="1"/>
  <c r="AE383" i="1"/>
  <c r="AE382" i="1"/>
  <c r="AE381" i="1"/>
  <c r="AE380" i="1"/>
  <c r="AE379" i="1"/>
  <c r="AE378" i="1"/>
  <c r="AE377" i="1"/>
  <c r="AE376" i="1"/>
  <c r="AE375" i="1"/>
  <c r="AE374" i="1"/>
  <c r="AE373" i="1"/>
  <c r="AE372" i="1"/>
  <c r="AE371" i="1"/>
  <c r="AE370" i="1"/>
  <c r="AE369" i="1"/>
  <c r="AE368" i="1"/>
  <c r="AE367" i="1"/>
  <c r="AE366" i="1"/>
  <c r="AE365" i="1"/>
  <c r="AE364" i="1"/>
  <c r="AE363" i="1"/>
  <c r="AE362" i="1"/>
  <c r="AE361" i="1"/>
  <c r="AE360" i="1"/>
  <c r="AE359" i="1"/>
  <c r="AE358" i="1"/>
  <c r="AE357" i="1"/>
  <c r="AE356" i="1"/>
  <c r="AE355" i="1"/>
  <c r="AE354" i="1"/>
  <c r="AE353" i="1"/>
  <c r="AE352" i="1"/>
  <c r="AE351" i="1"/>
  <c r="AE350" i="1"/>
  <c r="AE349" i="1"/>
  <c r="AE348" i="1"/>
  <c r="AE347" i="1"/>
  <c r="AE346" i="1"/>
  <c r="AE345" i="1"/>
  <c r="AE344" i="1"/>
  <c r="AE343" i="1"/>
  <c r="AE342" i="1"/>
  <c r="AE341" i="1"/>
  <c r="Z341" i="1"/>
  <c r="Z342" i="1"/>
  <c r="Z343" i="1"/>
  <c r="Z344" i="1"/>
  <c r="Z345" i="1"/>
  <c r="Z346" i="1"/>
  <c r="Z347" i="1"/>
  <c r="Z348" i="1"/>
  <c r="Z349" i="1"/>
  <c r="Z350" i="1"/>
  <c r="Z351" i="1"/>
  <c r="Z352" i="1"/>
  <c r="Z353" i="1"/>
  <c r="Z354" i="1"/>
  <c r="Z355" i="1"/>
  <c r="Z356" i="1"/>
  <c r="Z357" i="1"/>
  <c r="Z358" i="1"/>
  <c r="Z359" i="1"/>
  <c r="Z360" i="1"/>
  <c r="Z361" i="1"/>
  <c r="Z362" i="1"/>
  <c r="Z363" i="1"/>
  <c r="Z364" i="1"/>
  <c r="Z365" i="1"/>
  <c r="Z366" i="1"/>
  <c r="Z367" i="1"/>
  <c r="Z368" i="1"/>
  <c r="Z369" i="1"/>
  <c r="Z370" i="1"/>
  <c r="Z371" i="1"/>
  <c r="Z372" i="1"/>
  <c r="Z373" i="1"/>
  <c r="Z374" i="1"/>
  <c r="Z375" i="1"/>
  <c r="Z376" i="1"/>
  <c r="Z377" i="1"/>
  <c r="Z378" i="1"/>
  <c r="Z379" i="1"/>
  <c r="Z380" i="1"/>
  <c r="Z381" i="1"/>
  <c r="Z382" i="1"/>
  <c r="Z383" i="1"/>
  <c r="Z384" i="1"/>
  <c r="Z385" i="1"/>
  <c r="Z386" i="1"/>
  <c r="Z387" i="1"/>
  <c r="Z388" i="1"/>
  <c r="Z389" i="1"/>
  <c r="Z390" i="1"/>
  <c r="Z391" i="1"/>
  <c r="Z392" i="1"/>
  <c r="Z393" i="1"/>
  <c r="Z394" i="1"/>
  <c r="Z395" i="1"/>
  <c r="Z396" i="1"/>
  <c r="Z397" i="1"/>
  <c r="Z398" i="1"/>
  <c r="Z399" i="1"/>
  <c r="Z400" i="1"/>
  <c r="Z401"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L340" i="1"/>
  <c r="J340" i="1"/>
  <c r="AF340" i="1"/>
  <c r="AD340" i="1"/>
  <c r="AA340" i="1"/>
  <c r="Y340" i="1"/>
  <c r="V340" i="1"/>
  <c r="T340" i="1"/>
  <c r="M410" i="1"/>
  <c r="M409" i="1"/>
  <c r="M408" i="1"/>
  <c r="M407" i="1"/>
  <c r="M406" i="1"/>
  <c r="M405" i="1"/>
  <c r="M404" i="1"/>
  <c r="M403" i="1"/>
  <c r="M402" i="1"/>
  <c r="M401" i="1"/>
  <c r="M400" i="1"/>
  <c r="M399" i="1"/>
  <c r="M398" i="1"/>
  <c r="M397" i="1"/>
  <c r="M396" i="1"/>
  <c r="M395" i="1"/>
  <c r="M394" i="1"/>
  <c r="M393" i="1"/>
  <c r="M392" i="1"/>
  <c r="M391" i="1"/>
  <c r="M390" i="1"/>
  <c r="M389" i="1"/>
  <c r="M388" i="1"/>
  <c r="M387" i="1"/>
  <c r="M386" i="1"/>
  <c r="M385" i="1"/>
  <c r="M384" i="1"/>
  <c r="M383" i="1"/>
  <c r="M382" i="1"/>
  <c r="M381" i="1"/>
  <c r="M380" i="1"/>
  <c r="M379" i="1"/>
  <c r="M378" i="1"/>
  <c r="M377" i="1"/>
  <c r="M376" i="1"/>
  <c r="M375" i="1"/>
  <c r="M374" i="1"/>
  <c r="M373" i="1"/>
  <c r="M372" i="1"/>
  <c r="M371" i="1"/>
  <c r="M370" i="1"/>
  <c r="M369" i="1"/>
  <c r="M368" i="1"/>
  <c r="M367" i="1"/>
  <c r="M366" i="1"/>
  <c r="M365" i="1"/>
  <c r="M364" i="1"/>
  <c r="M363" i="1"/>
  <c r="M362" i="1"/>
  <c r="M361" i="1"/>
  <c r="M360" i="1"/>
  <c r="M359" i="1"/>
  <c r="M358" i="1"/>
  <c r="M357" i="1"/>
  <c r="M356" i="1"/>
  <c r="M355" i="1"/>
  <c r="M354" i="1"/>
  <c r="M353" i="1"/>
  <c r="M352" i="1"/>
  <c r="M351" i="1"/>
  <c r="M350" i="1"/>
  <c r="M349" i="1"/>
  <c r="M348" i="1"/>
  <c r="M347" i="1"/>
  <c r="M346" i="1"/>
  <c r="M345" i="1"/>
  <c r="M344" i="1"/>
  <c r="M343" i="1"/>
  <c r="M342" i="1"/>
  <c r="M341" i="1"/>
  <c r="K339"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AG340" i="1" l="1"/>
  <c r="K340" i="1"/>
  <c r="Z340" i="1"/>
  <c r="AE340" i="1"/>
  <c r="M340" i="1"/>
  <c r="U340" i="1"/>
  <c r="H135" i="5"/>
  <c r="I135" i="5"/>
  <c r="J135" i="5"/>
  <c r="K135" i="5"/>
  <c r="L135" i="5"/>
  <c r="M135" i="5"/>
  <c r="N135" i="5"/>
  <c r="O135" i="5"/>
  <c r="P135" i="5"/>
  <c r="Q135" i="5"/>
  <c r="R135" i="5"/>
  <c r="S135" i="5"/>
  <c r="T135" i="5"/>
  <c r="U135" i="5"/>
  <c r="V135" i="5"/>
  <c r="W135" i="5"/>
  <c r="X135" i="5"/>
  <c r="Y135" i="5"/>
  <c r="Z135" i="5"/>
  <c r="AA135" i="5"/>
  <c r="AB135" i="5"/>
  <c r="AC135" i="5"/>
  <c r="AD135" i="5"/>
  <c r="AE135" i="5"/>
  <c r="AF135" i="5"/>
  <c r="AG135" i="5"/>
  <c r="AH135" i="5"/>
  <c r="AI135" i="5"/>
  <c r="T53" i="14" l="1"/>
  <c r="S53" i="14"/>
  <c r="R53" i="14"/>
  <c r="Q53" i="14"/>
  <c r="P53" i="14"/>
  <c r="O53" i="14"/>
  <c r="N53" i="14"/>
  <c r="M53" i="14"/>
  <c r="L53" i="14"/>
  <c r="K53" i="14"/>
  <c r="J53" i="14"/>
  <c r="I53" i="14"/>
  <c r="H53" i="14"/>
  <c r="G53" i="14"/>
  <c r="F53" i="14"/>
  <c r="C17" i="14"/>
  <c r="B17" i="14"/>
  <c r="E14" i="14"/>
  <c r="D14" i="14"/>
  <c r="C14" i="14"/>
  <c r="B14" i="14"/>
  <c r="F57" i="13"/>
  <c r="E57" i="13"/>
  <c r="F56" i="13"/>
  <c r="E56" i="13"/>
  <c r="F48" i="13"/>
  <c r="E48" i="13"/>
  <c r="F47" i="13"/>
  <c r="E47" i="13"/>
  <c r="F33" i="13"/>
  <c r="F30" i="13"/>
  <c r="E30" i="13"/>
  <c r="F27" i="13"/>
  <c r="E27" i="13"/>
  <c r="F25" i="13"/>
  <c r="E25" i="13"/>
  <c r="F15" i="13"/>
  <c r="E15" i="13"/>
  <c r="F14" i="13"/>
  <c r="E14" i="13"/>
  <c r="F10" i="13"/>
  <c r="E10" i="13"/>
  <c r="F9" i="13"/>
  <c r="E9" i="13"/>
  <c r="F6" i="13"/>
  <c r="E6" i="13"/>
  <c r="F4" i="13"/>
  <c r="E4" i="13"/>
  <c r="AA62" i="10"/>
  <c r="Z62" i="10"/>
  <c r="W62" i="10"/>
  <c r="V62" i="10"/>
  <c r="S62" i="10"/>
  <c r="R62" i="10"/>
  <c r="O62" i="10"/>
  <c r="N62" i="10"/>
  <c r="J62" i="10"/>
  <c r="I62" i="10"/>
  <c r="F62" i="10"/>
  <c r="E62" i="10"/>
  <c r="AA61" i="10"/>
  <c r="Z61" i="10"/>
  <c r="W61" i="10"/>
  <c r="V61" i="10"/>
  <c r="S61" i="10"/>
  <c r="R61" i="10"/>
  <c r="O61" i="10"/>
  <c r="N61" i="10"/>
  <c r="J61" i="10"/>
  <c r="I61" i="10"/>
  <c r="F61" i="10"/>
  <c r="E61" i="10"/>
  <c r="AA60" i="10"/>
  <c r="Z60" i="10"/>
  <c r="W60" i="10"/>
  <c r="V60" i="10"/>
  <c r="S60" i="10"/>
  <c r="R60" i="10"/>
  <c r="O60" i="10"/>
  <c r="N60" i="10"/>
  <c r="J60" i="10"/>
  <c r="I60" i="10"/>
  <c r="F60" i="10"/>
  <c r="E60" i="10"/>
  <c r="AA59" i="10"/>
  <c r="Z59" i="10"/>
  <c r="W59" i="10"/>
  <c r="V59" i="10"/>
  <c r="S59" i="10"/>
  <c r="R59" i="10"/>
  <c r="O59" i="10"/>
  <c r="N59" i="10"/>
  <c r="J59" i="10"/>
  <c r="I59" i="10"/>
  <c r="F59" i="10"/>
  <c r="E59" i="10"/>
  <c r="AA58" i="10"/>
  <c r="Z58" i="10"/>
  <c r="W58" i="10"/>
  <c r="V58" i="10"/>
  <c r="S58" i="10"/>
  <c r="R58" i="10"/>
  <c r="O58" i="10"/>
  <c r="N58" i="10"/>
  <c r="J58" i="10"/>
  <c r="I58" i="10"/>
  <c r="F58" i="10"/>
  <c r="E58" i="10"/>
  <c r="AA57" i="10"/>
  <c r="Z57" i="10"/>
  <c r="W57" i="10"/>
  <c r="V57" i="10"/>
  <c r="S57" i="10"/>
  <c r="R57" i="10"/>
  <c r="O57" i="10"/>
  <c r="N57" i="10"/>
  <c r="J57" i="10"/>
  <c r="I57" i="10"/>
  <c r="F57" i="10"/>
  <c r="E57" i="10"/>
  <c r="AA56" i="10"/>
  <c r="Z56" i="10"/>
  <c r="W56" i="10"/>
  <c r="V56" i="10"/>
  <c r="S56" i="10"/>
  <c r="R56" i="10"/>
  <c r="O56" i="10"/>
  <c r="N56" i="10"/>
  <c r="J56" i="10"/>
  <c r="I56" i="10"/>
  <c r="F56" i="10"/>
  <c r="E56" i="10"/>
  <c r="AA55" i="10"/>
  <c r="Z55" i="10"/>
  <c r="W55" i="10"/>
  <c r="V55" i="10"/>
  <c r="S55" i="10"/>
  <c r="R55" i="10"/>
  <c r="O55" i="10"/>
  <c r="N55" i="10"/>
  <c r="J55" i="10"/>
  <c r="I55" i="10"/>
  <c r="F55" i="10"/>
  <c r="E55" i="10"/>
  <c r="AA54" i="10"/>
  <c r="Z54" i="10"/>
  <c r="W54" i="10"/>
  <c r="V54" i="10"/>
  <c r="S54" i="10"/>
  <c r="R54" i="10"/>
  <c r="O54" i="10"/>
  <c r="N54" i="10"/>
  <c r="J54" i="10"/>
  <c r="I54" i="10"/>
  <c r="F54" i="10"/>
  <c r="E54" i="10"/>
  <c r="AA53" i="10"/>
  <c r="Z53" i="10"/>
  <c r="W53" i="10"/>
  <c r="V53" i="10"/>
  <c r="S53" i="10"/>
  <c r="R53" i="10"/>
  <c r="O53" i="10"/>
  <c r="N53" i="10"/>
  <c r="J53" i="10"/>
  <c r="I53" i="10"/>
  <c r="F53" i="10"/>
  <c r="E53" i="10"/>
  <c r="AA52" i="10"/>
  <c r="Z52" i="10"/>
  <c r="W52" i="10"/>
  <c r="V52" i="10"/>
  <c r="S52" i="10"/>
  <c r="R52" i="10"/>
  <c r="O52" i="10"/>
  <c r="N52" i="10"/>
  <c r="J52" i="10"/>
  <c r="I52" i="10"/>
  <c r="F52" i="10"/>
  <c r="E52" i="10"/>
  <c r="AA51" i="10"/>
  <c r="Z51" i="10"/>
  <c r="W51" i="10"/>
  <c r="V51" i="10"/>
  <c r="S51" i="10"/>
  <c r="R51" i="10"/>
  <c r="O51" i="10"/>
  <c r="N51" i="10"/>
  <c r="J51" i="10"/>
  <c r="I51" i="10"/>
  <c r="F51" i="10"/>
  <c r="E51" i="10"/>
  <c r="AA50" i="10"/>
  <c r="Z50" i="10"/>
  <c r="W50" i="10"/>
  <c r="V50" i="10"/>
  <c r="S50" i="10"/>
  <c r="R50" i="10"/>
  <c r="O50" i="10"/>
  <c r="N50" i="10"/>
  <c r="J50" i="10"/>
  <c r="I50" i="10"/>
  <c r="F50" i="10"/>
  <c r="E50" i="10"/>
  <c r="AA49" i="10"/>
  <c r="Z49" i="10"/>
  <c r="W49" i="10"/>
  <c r="V49" i="10"/>
  <c r="S49" i="10"/>
  <c r="R49" i="10"/>
  <c r="O49" i="10"/>
  <c r="N49" i="10"/>
  <c r="J49" i="10"/>
  <c r="I49" i="10"/>
  <c r="F49" i="10"/>
  <c r="E49" i="10"/>
  <c r="AA48" i="10"/>
  <c r="Z48" i="10"/>
  <c r="W48" i="10"/>
  <c r="V48" i="10"/>
  <c r="S48" i="10"/>
  <c r="R48" i="10"/>
  <c r="O48" i="10"/>
  <c r="N48" i="10"/>
  <c r="J48" i="10"/>
  <c r="I48" i="10"/>
  <c r="F48" i="10"/>
  <c r="E48" i="10"/>
  <c r="AA47" i="10"/>
  <c r="Z47" i="10"/>
  <c r="W47" i="10"/>
  <c r="V47" i="10"/>
  <c r="S47" i="10"/>
  <c r="R47" i="10"/>
  <c r="O47" i="10"/>
  <c r="N47" i="10"/>
  <c r="J47" i="10"/>
  <c r="I47" i="10"/>
  <c r="F47" i="10"/>
  <c r="E47" i="10"/>
  <c r="AA46" i="10"/>
  <c r="Z46" i="10"/>
  <c r="W46" i="10"/>
  <c r="V46" i="10"/>
  <c r="S46" i="10"/>
  <c r="R46" i="10"/>
  <c r="O46" i="10"/>
  <c r="N46" i="10"/>
  <c r="J46" i="10"/>
  <c r="I46" i="10"/>
  <c r="F46" i="10"/>
  <c r="E46" i="10"/>
  <c r="AA45" i="10"/>
  <c r="Z45" i="10"/>
  <c r="W45" i="10"/>
  <c r="V45" i="10"/>
  <c r="S45" i="10"/>
  <c r="R45" i="10"/>
  <c r="O45" i="10"/>
  <c r="N45" i="10"/>
  <c r="J45" i="10"/>
  <c r="I45" i="10"/>
  <c r="F45" i="10"/>
  <c r="E45" i="10"/>
  <c r="AA44" i="10"/>
  <c r="Z44" i="10"/>
  <c r="W44" i="10"/>
  <c r="V44" i="10"/>
  <c r="S44" i="10"/>
  <c r="R44" i="10"/>
  <c r="O44" i="10"/>
  <c r="N44" i="10"/>
  <c r="J44" i="10"/>
  <c r="I44" i="10"/>
  <c r="F44" i="10"/>
  <c r="E44" i="10"/>
  <c r="AA43" i="10"/>
  <c r="Z43" i="10"/>
  <c r="W43" i="10"/>
  <c r="V43" i="10"/>
  <c r="S43" i="10"/>
  <c r="R43" i="10"/>
  <c r="O43" i="10"/>
  <c r="N43" i="10"/>
  <c r="J43" i="10"/>
  <c r="I43" i="10"/>
  <c r="F43" i="10"/>
  <c r="E43" i="10"/>
  <c r="AA42" i="10"/>
  <c r="Z42" i="10"/>
  <c r="W42" i="10"/>
  <c r="V42" i="10"/>
  <c r="S42" i="10"/>
  <c r="R42" i="10"/>
  <c r="O42" i="10"/>
  <c r="N42" i="10"/>
  <c r="J42" i="10"/>
  <c r="I42" i="10"/>
  <c r="F42" i="10"/>
  <c r="E42" i="10"/>
  <c r="AA41" i="10"/>
  <c r="Z41" i="10"/>
  <c r="W41" i="10"/>
  <c r="V41" i="10"/>
  <c r="S41" i="10"/>
  <c r="R41" i="10"/>
  <c r="O41" i="10"/>
  <c r="N41" i="10"/>
  <c r="J41" i="10"/>
  <c r="I41" i="10"/>
  <c r="F41" i="10"/>
  <c r="E41" i="10"/>
  <c r="AA40" i="10"/>
  <c r="Z40" i="10"/>
  <c r="W40" i="10"/>
  <c r="V40" i="10"/>
  <c r="S40" i="10"/>
  <c r="R40" i="10"/>
  <c r="O40" i="10"/>
  <c r="N40" i="10"/>
  <c r="J40" i="10"/>
  <c r="I40" i="10"/>
  <c r="F40" i="10"/>
  <c r="E40" i="10"/>
  <c r="AA39" i="10"/>
  <c r="Z39" i="10"/>
  <c r="W39" i="10"/>
  <c r="V39" i="10"/>
  <c r="S39" i="10"/>
  <c r="R39" i="10"/>
  <c r="O39" i="10"/>
  <c r="N39" i="10"/>
  <c r="J39" i="10"/>
  <c r="I39" i="10"/>
  <c r="F39" i="10"/>
  <c r="E39" i="10"/>
  <c r="AA38" i="10"/>
  <c r="Z38" i="10"/>
  <c r="W38" i="10"/>
  <c r="V38" i="10"/>
  <c r="S38" i="10"/>
  <c r="R38" i="10"/>
  <c r="O38" i="10"/>
  <c r="N38" i="10"/>
  <c r="J38" i="10"/>
  <c r="I38" i="10"/>
  <c r="F38" i="10"/>
  <c r="E38" i="10"/>
  <c r="AA37" i="10"/>
  <c r="Z37" i="10"/>
  <c r="W37" i="10"/>
  <c r="V37" i="10"/>
  <c r="S37" i="10"/>
  <c r="R37" i="10"/>
  <c r="O37" i="10"/>
  <c r="N37" i="10"/>
  <c r="J37" i="10"/>
  <c r="I37" i="10"/>
  <c r="F37" i="10"/>
  <c r="E37" i="10"/>
  <c r="AA36" i="10"/>
  <c r="Z36" i="10"/>
  <c r="W36" i="10"/>
  <c r="V36" i="10"/>
  <c r="S36" i="10"/>
  <c r="R36" i="10"/>
  <c r="O36" i="10"/>
  <c r="N36" i="10"/>
  <c r="J36" i="10"/>
  <c r="I36" i="10"/>
  <c r="F36" i="10"/>
  <c r="E36" i="10"/>
  <c r="AA35" i="10"/>
  <c r="Z35" i="10"/>
  <c r="W35" i="10"/>
  <c r="V35" i="10"/>
  <c r="S35" i="10"/>
  <c r="R35" i="10"/>
  <c r="O35" i="10"/>
  <c r="N35" i="10"/>
  <c r="J35" i="10"/>
  <c r="I35" i="10"/>
  <c r="F35" i="10"/>
  <c r="E35" i="10"/>
  <c r="AA34" i="10"/>
  <c r="Z34" i="10"/>
  <c r="W34" i="10"/>
  <c r="V34" i="10"/>
  <c r="S34" i="10"/>
  <c r="R34" i="10"/>
  <c r="O34" i="10"/>
  <c r="N34" i="10"/>
  <c r="J34" i="10"/>
  <c r="I34" i="10"/>
  <c r="F34" i="10"/>
  <c r="E34" i="10"/>
  <c r="AA33" i="10"/>
  <c r="Z33" i="10"/>
  <c r="W33" i="10"/>
  <c r="V33" i="10"/>
  <c r="S33" i="10"/>
  <c r="R33" i="10"/>
  <c r="O33" i="10"/>
  <c r="N33" i="10"/>
  <c r="J33" i="10"/>
  <c r="I33" i="10"/>
  <c r="F33" i="10"/>
  <c r="E33" i="10"/>
  <c r="AA32" i="10"/>
  <c r="Z32" i="10"/>
  <c r="W32" i="10"/>
  <c r="V32" i="10"/>
  <c r="S32" i="10"/>
  <c r="R32" i="10"/>
  <c r="O32" i="10"/>
  <c r="N32" i="10"/>
  <c r="J32" i="10"/>
  <c r="I32" i="10"/>
  <c r="F32" i="10"/>
  <c r="E32" i="10"/>
  <c r="AA31" i="10"/>
  <c r="Z31" i="10"/>
  <c r="W31" i="10"/>
  <c r="V31" i="10"/>
  <c r="S31" i="10"/>
  <c r="R31" i="10"/>
  <c r="O31" i="10"/>
  <c r="N31" i="10"/>
  <c r="J31" i="10"/>
  <c r="I31" i="10"/>
  <c r="F31" i="10"/>
  <c r="E31" i="10"/>
  <c r="AA30" i="10"/>
  <c r="Z30" i="10"/>
  <c r="W30" i="10"/>
  <c r="V30" i="10"/>
  <c r="S30" i="10"/>
  <c r="R30" i="10"/>
  <c r="O30" i="10"/>
  <c r="N30" i="10"/>
  <c r="J30" i="10"/>
  <c r="I30" i="10"/>
  <c r="F30" i="10"/>
  <c r="E30" i="10"/>
  <c r="AA29" i="10"/>
  <c r="Z29" i="10"/>
  <c r="W29" i="10"/>
  <c r="V29" i="10"/>
  <c r="S29" i="10"/>
  <c r="R29" i="10"/>
  <c r="O29" i="10"/>
  <c r="N29" i="10"/>
  <c r="J29" i="10"/>
  <c r="I29" i="10"/>
  <c r="F29" i="10"/>
  <c r="E29" i="10"/>
  <c r="AA28" i="10"/>
  <c r="Z28" i="10"/>
  <c r="W28" i="10"/>
  <c r="V28" i="10"/>
  <c r="S28" i="10"/>
  <c r="R28" i="10"/>
  <c r="O28" i="10"/>
  <c r="N28" i="10"/>
  <c r="J28" i="10"/>
  <c r="I28" i="10"/>
  <c r="F28" i="10"/>
  <c r="E28" i="10"/>
  <c r="AA27" i="10"/>
  <c r="Z27" i="10"/>
  <c r="W27" i="10"/>
  <c r="V27" i="10"/>
  <c r="S27" i="10"/>
  <c r="R27" i="10"/>
  <c r="O27" i="10"/>
  <c r="N27" i="10"/>
  <c r="J27" i="10"/>
  <c r="I27" i="10"/>
  <c r="F27" i="10"/>
  <c r="E27" i="10"/>
  <c r="AA26" i="10"/>
  <c r="Z26" i="10"/>
  <c r="W26" i="10"/>
  <c r="V26" i="10"/>
  <c r="S26" i="10"/>
  <c r="R26" i="10"/>
  <c r="O26" i="10"/>
  <c r="N26" i="10"/>
  <c r="J26" i="10"/>
  <c r="I26" i="10"/>
  <c r="F26" i="10"/>
  <c r="E26" i="10"/>
  <c r="AA25" i="10"/>
  <c r="Z25" i="10"/>
  <c r="W25" i="10"/>
  <c r="V25" i="10"/>
  <c r="S25" i="10"/>
  <c r="R25" i="10"/>
  <c r="O25" i="10"/>
  <c r="N25" i="10"/>
  <c r="J25" i="10"/>
  <c r="I25" i="10"/>
  <c r="F25" i="10"/>
  <c r="E25" i="10"/>
  <c r="AA24" i="10"/>
  <c r="Z24" i="10"/>
  <c r="W24" i="10"/>
  <c r="V24" i="10"/>
  <c r="S24" i="10"/>
  <c r="R24" i="10"/>
  <c r="O24" i="10"/>
  <c r="N24" i="10"/>
  <c r="J24" i="10"/>
  <c r="I24" i="10"/>
  <c r="F24" i="10"/>
  <c r="E24" i="10"/>
  <c r="AA23" i="10"/>
  <c r="Z23" i="10"/>
  <c r="W23" i="10"/>
  <c r="V23" i="10"/>
  <c r="S23" i="10"/>
  <c r="R23" i="10"/>
  <c r="O23" i="10"/>
  <c r="N23" i="10"/>
  <c r="J23" i="10"/>
  <c r="I23" i="10"/>
  <c r="F23" i="10"/>
  <c r="E23" i="10"/>
  <c r="AA22" i="10"/>
  <c r="Z22" i="10"/>
  <c r="W22" i="10"/>
  <c r="V22" i="10"/>
  <c r="S22" i="10"/>
  <c r="R22" i="10"/>
  <c r="O22" i="10"/>
  <c r="N22" i="10"/>
  <c r="J22" i="10"/>
  <c r="I22" i="10"/>
  <c r="F22" i="10"/>
  <c r="E22" i="10"/>
  <c r="AA21" i="10"/>
  <c r="Z21" i="10"/>
  <c r="W21" i="10"/>
  <c r="V21" i="10"/>
  <c r="S21" i="10"/>
  <c r="R21" i="10"/>
  <c r="O21" i="10"/>
  <c r="N21" i="10"/>
  <c r="J21" i="10"/>
  <c r="I21" i="10"/>
  <c r="F21" i="10"/>
  <c r="E21" i="10"/>
  <c r="AA20" i="10"/>
  <c r="Z20" i="10"/>
  <c r="W20" i="10"/>
  <c r="V20" i="10"/>
  <c r="S20" i="10"/>
  <c r="R20" i="10"/>
  <c r="O20" i="10"/>
  <c r="N20" i="10"/>
  <c r="J20" i="10"/>
  <c r="I20" i="10"/>
  <c r="F20" i="10"/>
  <c r="E20" i="10"/>
  <c r="AA19" i="10"/>
  <c r="Z19" i="10"/>
  <c r="W19" i="10"/>
  <c r="V19" i="10"/>
  <c r="S19" i="10"/>
  <c r="R19" i="10"/>
  <c r="O19" i="10"/>
  <c r="N19" i="10"/>
  <c r="J19" i="10"/>
  <c r="I19" i="10"/>
  <c r="F19" i="10"/>
  <c r="E19" i="10"/>
  <c r="AA18" i="10"/>
  <c r="Z18" i="10"/>
  <c r="W18" i="10"/>
  <c r="V18" i="10"/>
  <c r="S18" i="10"/>
  <c r="R18" i="10"/>
  <c r="O18" i="10"/>
  <c r="N18" i="10"/>
  <c r="J18" i="10"/>
  <c r="I18" i="10"/>
  <c r="F18" i="10"/>
  <c r="E18" i="10"/>
  <c r="AA17" i="10"/>
  <c r="Z17" i="10"/>
  <c r="W17" i="10"/>
  <c r="V17" i="10"/>
  <c r="S17" i="10"/>
  <c r="R17" i="10"/>
  <c r="O17" i="10"/>
  <c r="N17" i="10"/>
  <c r="J17" i="10"/>
  <c r="I17" i="10"/>
  <c r="F17" i="10"/>
  <c r="E17" i="10"/>
  <c r="AA16" i="10"/>
  <c r="Z16" i="10"/>
  <c r="W16" i="10"/>
  <c r="V16" i="10"/>
  <c r="S16" i="10"/>
  <c r="R16" i="10"/>
  <c r="O16" i="10"/>
  <c r="N16" i="10"/>
  <c r="J16" i="10"/>
  <c r="I16" i="10"/>
  <c r="F16" i="10"/>
  <c r="E16" i="10"/>
  <c r="AA15" i="10"/>
  <c r="Z15" i="10"/>
  <c r="W15" i="10"/>
  <c r="V15" i="10"/>
  <c r="S15" i="10"/>
  <c r="R15" i="10"/>
  <c r="O15" i="10"/>
  <c r="N15" i="10"/>
  <c r="J15" i="10"/>
  <c r="I15" i="10"/>
  <c r="F15" i="10"/>
  <c r="E15" i="10"/>
  <c r="AA14" i="10"/>
  <c r="Z14" i="10"/>
  <c r="W14" i="10"/>
  <c r="V14" i="10"/>
  <c r="S14" i="10"/>
  <c r="R14" i="10"/>
  <c r="O14" i="10"/>
  <c r="N14" i="10"/>
  <c r="J14" i="10"/>
  <c r="I14" i="10"/>
  <c r="F14" i="10"/>
  <c r="E14" i="10"/>
  <c r="AA13" i="10"/>
  <c r="Z13" i="10"/>
  <c r="W13" i="10"/>
  <c r="V13" i="10"/>
  <c r="S13" i="10"/>
  <c r="R13" i="10"/>
  <c r="O13" i="10"/>
  <c r="N13" i="10"/>
  <c r="J13" i="10"/>
  <c r="I13" i="10"/>
  <c r="F13" i="10"/>
  <c r="E13" i="10"/>
  <c r="AA12" i="10"/>
  <c r="Z12" i="10"/>
  <c r="W12" i="10"/>
  <c r="V12" i="10"/>
  <c r="S12" i="10"/>
  <c r="R12" i="10"/>
  <c r="O12" i="10"/>
  <c r="N12" i="10"/>
  <c r="J12" i="10"/>
  <c r="I12" i="10"/>
  <c r="F12" i="10"/>
  <c r="E12" i="10"/>
  <c r="AA11" i="10"/>
  <c r="Z11" i="10"/>
  <c r="W11" i="10"/>
  <c r="V11" i="10"/>
  <c r="S11" i="10"/>
  <c r="R11" i="10"/>
  <c r="O11" i="10"/>
  <c r="N11" i="10"/>
  <c r="J11" i="10"/>
  <c r="I11" i="10"/>
  <c r="F11" i="10"/>
  <c r="E11" i="10"/>
  <c r="AA10" i="10"/>
  <c r="Z10" i="10"/>
  <c r="W10" i="10"/>
  <c r="V10" i="10"/>
  <c r="S10" i="10"/>
  <c r="R10" i="10"/>
  <c r="O10" i="10"/>
  <c r="N10" i="10"/>
  <c r="J10" i="10"/>
  <c r="I10" i="10"/>
  <c r="F10" i="10"/>
  <c r="E10" i="10"/>
  <c r="AA9" i="10"/>
  <c r="Z9" i="10"/>
  <c r="W9" i="10"/>
  <c r="V9" i="10"/>
  <c r="S9" i="10"/>
  <c r="R9" i="10"/>
  <c r="O9" i="10"/>
  <c r="N9" i="10"/>
  <c r="J9" i="10"/>
  <c r="I9" i="10"/>
  <c r="F9" i="10"/>
  <c r="E9" i="10"/>
  <c r="AA8" i="10"/>
  <c r="Z8" i="10"/>
  <c r="W8" i="10"/>
  <c r="V8" i="10"/>
  <c r="S8" i="10"/>
  <c r="R8" i="10"/>
  <c r="O8" i="10"/>
  <c r="N8" i="10"/>
  <c r="J8" i="10"/>
  <c r="I8" i="10"/>
  <c r="F8" i="10"/>
  <c r="E8" i="10"/>
  <c r="AA7" i="10"/>
  <c r="Z7" i="10"/>
  <c r="W7" i="10"/>
  <c r="V7" i="10"/>
  <c r="S7" i="10"/>
  <c r="R7" i="10"/>
  <c r="O7" i="10"/>
  <c r="N7" i="10"/>
  <c r="J7" i="10"/>
  <c r="I7" i="10"/>
  <c r="F7" i="10"/>
  <c r="E7" i="10"/>
  <c r="AA6" i="10"/>
  <c r="Z6" i="10"/>
  <c r="W6" i="10"/>
  <c r="V6" i="10"/>
  <c r="S6" i="10"/>
  <c r="R6" i="10"/>
  <c r="O6" i="10"/>
  <c r="N6" i="10"/>
  <c r="J6" i="10"/>
  <c r="I6" i="10"/>
  <c r="F6" i="10"/>
  <c r="E6" i="10"/>
  <c r="AA5" i="10"/>
  <c r="Z5" i="10"/>
  <c r="W5" i="10"/>
  <c r="V5" i="10"/>
  <c r="S5" i="10"/>
  <c r="R5" i="10"/>
  <c r="O5" i="10"/>
  <c r="N5" i="10"/>
  <c r="J5" i="10"/>
  <c r="I5" i="10"/>
  <c r="F5" i="10"/>
  <c r="E5" i="10"/>
  <c r="AA4" i="10"/>
  <c r="Z4" i="10"/>
  <c r="W4" i="10"/>
  <c r="V4" i="10"/>
  <c r="S4" i="10"/>
  <c r="R4" i="10"/>
  <c r="O4" i="10"/>
  <c r="N4" i="10"/>
  <c r="J4" i="10"/>
  <c r="I4" i="10"/>
  <c r="F4" i="10"/>
  <c r="E4" i="10"/>
  <c r="AA3" i="10"/>
  <c r="Z3" i="10"/>
  <c r="W3" i="10"/>
  <c r="V3" i="10"/>
  <c r="S3" i="10"/>
  <c r="R3" i="10"/>
  <c r="O3" i="10"/>
  <c r="N3" i="10"/>
  <c r="J3" i="10"/>
  <c r="I3" i="10"/>
  <c r="F3" i="10"/>
  <c r="E3" i="10"/>
  <c r="AA2" i="10"/>
  <c r="Z2" i="10"/>
  <c r="W2" i="10"/>
  <c r="V2" i="10"/>
  <c r="S2" i="10"/>
  <c r="R2" i="10"/>
  <c r="O2" i="10"/>
  <c r="N2" i="10"/>
  <c r="J2" i="10"/>
  <c r="I2" i="10"/>
  <c r="F2" i="10"/>
  <c r="E2" i="10"/>
  <c r="AP355" i="9"/>
  <c r="AO355" i="9"/>
  <c r="AN355" i="9"/>
  <c r="AM355" i="9"/>
  <c r="AL355" i="9"/>
  <c r="AK355" i="9"/>
  <c r="AJ355" i="9"/>
  <c r="AI355" i="9"/>
  <c r="AH355" i="9"/>
  <c r="AD355" i="9"/>
  <c r="AC355" i="9"/>
  <c r="AB355" i="9"/>
  <c r="Y355" i="9"/>
  <c r="X355" i="9"/>
  <c r="W355" i="9"/>
  <c r="V355" i="9"/>
  <c r="U355" i="9"/>
  <c r="R355" i="9"/>
  <c r="Q355" i="9"/>
  <c r="P355" i="9"/>
  <c r="O355" i="9"/>
  <c r="N355" i="9"/>
  <c r="L355" i="9"/>
  <c r="K355" i="9"/>
  <c r="J355" i="9"/>
  <c r="I355" i="9"/>
  <c r="G355" i="9"/>
  <c r="AP354" i="9"/>
  <c r="AO354" i="9"/>
  <c r="AN354" i="9"/>
  <c r="AL354" i="9"/>
  <c r="AK354" i="9"/>
  <c r="AJ354" i="9"/>
  <c r="AI354" i="9"/>
  <c r="AH354" i="9"/>
  <c r="AG354" i="9"/>
  <c r="AD354" i="9"/>
  <c r="AB354" i="9"/>
  <c r="Z354" i="9"/>
  <c r="V354" i="9"/>
  <c r="U354" i="9"/>
  <c r="T354" i="9"/>
  <c r="Q354" i="9"/>
  <c r="P354" i="9"/>
  <c r="O354" i="9"/>
  <c r="N354" i="9"/>
  <c r="M354" i="9"/>
  <c r="L354" i="9"/>
  <c r="J354" i="9"/>
  <c r="I354" i="9"/>
  <c r="G354" i="9"/>
  <c r="AP194" i="9"/>
  <c r="AO194" i="9"/>
  <c r="AN194" i="9"/>
  <c r="AM194" i="9"/>
  <c r="AL194" i="9"/>
  <c r="AK194" i="9"/>
  <c r="AJ194" i="9"/>
  <c r="AI194" i="9"/>
  <c r="AH194" i="9"/>
  <c r="AG194" i="9"/>
  <c r="AE194" i="9"/>
  <c r="AD194" i="9"/>
  <c r="AC194" i="9"/>
  <c r="AB194" i="9"/>
  <c r="AA194" i="9"/>
  <c r="Z194" i="9"/>
  <c r="Y194" i="9"/>
  <c r="X194" i="9"/>
  <c r="W194" i="9"/>
  <c r="V194" i="9"/>
  <c r="U194" i="9"/>
  <c r="T194" i="9"/>
  <c r="S194" i="9"/>
  <c r="R194" i="9"/>
  <c r="Q194" i="9"/>
  <c r="P194" i="9"/>
  <c r="O194" i="9"/>
  <c r="N194" i="9"/>
  <c r="M194" i="9"/>
  <c r="L194" i="9"/>
  <c r="K194" i="9"/>
  <c r="J194" i="9"/>
  <c r="I194" i="9"/>
  <c r="H194" i="9"/>
  <c r="G194" i="9"/>
  <c r="G50" i="8"/>
  <c r="F50" i="8"/>
  <c r="G73" i="8"/>
  <c r="F73" i="8"/>
  <c r="G28" i="8"/>
  <c r="F28" i="8"/>
  <c r="G64" i="8"/>
  <c r="F64" i="8"/>
  <c r="G68" i="8"/>
  <c r="F68" i="8"/>
  <c r="G56" i="8"/>
  <c r="F56" i="8"/>
  <c r="G74" i="8"/>
  <c r="F74" i="8"/>
  <c r="G29" i="8"/>
  <c r="F29" i="8"/>
  <c r="G57" i="8"/>
  <c r="F57" i="8"/>
  <c r="G51" i="8"/>
  <c r="F51" i="8"/>
  <c r="G6" i="8"/>
  <c r="F6" i="8"/>
  <c r="G22" i="8"/>
  <c r="F22" i="8"/>
  <c r="G52" i="8"/>
  <c r="F52" i="8"/>
  <c r="G30" i="8"/>
  <c r="F30" i="8"/>
  <c r="G10" i="8"/>
  <c r="F10" i="8"/>
  <c r="G23" i="8"/>
  <c r="F23" i="8"/>
  <c r="G12" i="8"/>
  <c r="F12" i="8"/>
  <c r="G47" i="8"/>
  <c r="F47" i="8"/>
  <c r="G35" i="8"/>
  <c r="F35" i="8"/>
  <c r="G14" i="8"/>
  <c r="F14" i="8"/>
  <c r="G8" i="8"/>
  <c r="F8" i="8"/>
  <c r="G25" i="8"/>
  <c r="F25" i="8"/>
  <c r="G131" i="5"/>
  <c r="G130" i="5"/>
  <c r="G129" i="5"/>
  <c r="G128" i="5"/>
  <c r="G127" i="5"/>
  <c r="G126" i="5"/>
  <c r="G125" i="5"/>
  <c r="G124" i="5"/>
  <c r="G123" i="5"/>
  <c r="G122" i="5"/>
  <c r="G121" i="5"/>
  <c r="G120" i="5"/>
  <c r="G119" i="5"/>
  <c r="G118" i="5"/>
  <c r="G117" i="5"/>
  <c r="G116" i="5"/>
  <c r="G115" i="5"/>
  <c r="G112" i="5"/>
  <c r="G111" i="5"/>
  <c r="G110" i="5"/>
  <c r="G109" i="5"/>
  <c r="G108" i="5"/>
  <c r="G107" i="5"/>
  <c r="G106" i="5"/>
  <c r="G105" i="5"/>
  <c r="G104" i="5"/>
  <c r="G103" i="5"/>
  <c r="G102" i="5"/>
  <c r="G101" i="5"/>
  <c r="G98" i="5"/>
  <c r="G97" i="5"/>
  <c r="G95" i="5"/>
  <c r="G94" i="5"/>
  <c r="G93" i="5"/>
  <c r="G92" i="5"/>
  <c r="G91" i="5"/>
  <c r="G90" i="5"/>
  <c r="G87" i="5"/>
  <c r="G86" i="5"/>
  <c r="G85" i="5"/>
  <c r="G83" i="5"/>
  <c r="G82" i="5"/>
  <c r="G81" i="5"/>
  <c r="G79" i="5"/>
  <c r="G78" i="5"/>
  <c r="G77" i="5"/>
  <c r="G76" i="5"/>
  <c r="G74" i="5"/>
  <c r="G73" i="5"/>
  <c r="G72" i="5"/>
  <c r="G71" i="5"/>
  <c r="G70" i="5"/>
  <c r="G69" i="5"/>
  <c r="G68" i="5"/>
  <c r="G66" i="5"/>
  <c r="G65" i="5"/>
  <c r="G64" i="5"/>
  <c r="G63" i="5"/>
  <c r="G62" i="5"/>
  <c r="G60" i="5"/>
  <c r="G59" i="5"/>
  <c r="G58" i="5"/>
  <c r="G57" i="5"/>
  <c r="G55" i="5"/>
  <c r="G52" i="5"/>
  <c r="G50" i="5"/>
  <c r="G48" i="5"/>
  <c r="G47" i="5"/>
  <c r="G46" i="5"/>
  <c r="G44" i="5"/>
  <c r="G43" i="5"/>
  <c r="G42" i="5"/>
  <c r="G41" i="5"/>
  <c r="G40" i="5"/>
  <c r="G39" i="5"/>
  <c r="G38" i="5"/>
  <c r="G37" i="5"/>
  <c r="G36" i="5"/>
  <c r="G34" i="5"/>
  <c r="G33" i="5"/>
  <c r="G32" i="5"/>
  <c r="G31" i="5"/>
  <c r="G30" i="5"/>
  <c r="G28" i="5"/>
  <c r="G27" i="5"/>
  <c r="G26" i="5"/>
  <c r="G25" i="5"/>
  <c r="G24" i="5"/>
  <c r="G23" i="5"/>
  <c r="G21" i="5"/>
  <c r="G20" i="5"/>
  <c r="G19" i="5"/>
  <c r="G18" i="5"/>
  <c r="G14" i="5"/>
  <c r="G13" i="5"/>
  <c r="G12" i="5"/>
  <c r="G11" i="5"/>
  <c r="G9" i="5"/>
  <c r="G8" i="5"/>
  <c r="G7" i="5"/>
  <c r="G6" i="5"/>
  <c r="G5" i="5"/>
  <c r="G4" i="5"/>
  <c r="G3" i="5"/>
  <c r="A3" i="4"/>
  <c r="B32" i="2"/>
  <c r="B9" i="2"/>
  <c r="B14" i="2"/>
  <c r="K2" i="10" l="1"/>
  <c r="K4" i="10"/>
  <c r="K38" i="10"/>
  <c r="K25" i="10"/>
  <c r="K29" i="10"/>
  <c r="K57" i="10"/>
  <c r="K6" i="10"/>
  <c r="K23" i="10"/>
  <c r="K27" i="10"/>
  <c r="K37" i="10"/>
  <c r="K49" i="10"/>
  <c r="K51" i="10"/>
  <c r="K53" i="10"/>
  <c r="K55" i="10"/>
  <c r="K59" i="10"/>
  <c r="K17" i="10"/>
  <c r="K19" i="10"/>
  <c r="K31" i="10"/>
  <c r="K33" i="10"/>
  <c r="K35" i="10"/>
  <c r="K61" i="10"/>
  <c r="K24" i="10"/>
  <c r="K34" i="10"/>
  <c r="K40" i="10"/>
  <c r="K42" i="10"/>
  <c r="K44" i="10"/>
  <c r="K46" i="10"/>
  <c r="K48" i="10"/>
  <c r="K50" i="10"/>
  <c r="K52" i="10"/>
  <c r="K56" i="10"/>
  <c r="K8" i="10"/>
  <c r="K10" i="10"/>
  <c r="K12" i="10"/>
  <c r="K14" i="10"/>
  <c r="K16" i="10"/>
  <c r="K18" i="10"/>
  <c r="K20" i="10"/>
  <c r="K3" i="10"/>
  <c r="K5" i="10"/>
  <c r="K15" i="10"/>
  <c r="K30" i="10"/>
  <c r="K47" i="10"/>
  <c r="K54" i="10"/>
  <c r="K21" i="10"/>
  <c r="K32" i="10"/>
  <c r="K36" i="10"/>
  <c r="K7" i="10"/>
  <c r="K22" i="10"/>
  <c r="K39" i="10"/>
  <c r="K9" i="10"/>
  <c r="K11" i="10"/>
  <c r="K13" i="10"/>
  <c r="K26" i="10"/>
  <c r="K28" i="10"/>
  <c r="K41" i="10"/>
  <c r="K43" i="10"/>
  <c r="K45" i="10"/>
  <c r="K58" i="10"/>
  <c r="K60" i="10"/>
  <c r="K190" i="1"/>
  <c r="AE339" i="1"/>
  <c r="AG339" i="1" s="1"/>
  <c r="Z339" i="1"/>
  <c r="U339" i="1"/>
  <c r="M339" i="1"/>
  <c r="AE338" i="1"/>
  <c r="AG338" i="1" s="1"/>
  <c r="Z338" i="1"/>
  <c r="U338" i="1"/>
  <c r="K338" i="1"/>
  <c r="M338" i="1"/>
  <c r="AE337" i="1"/>
  <c r="AG337" i="1" s="1"/>
  <c r="Z337" i="1"/>
  <c r="U337" i="1"/>
  <c r="K337" i="1"/>
  <c r="M337" i="1"/>
  <c r="AE336" i="1"/>
  <c r="AG336" i="1" s="1"/>
  <c r="Z336" i="1"/>
  <c r="U336" i="1"/>
  <c r="K336" i="1"/>
  <c r="M336" i="1"/>
  <c r="AE335" i="1"/>
  <c r="AG335" i="1" s="1"/>
  <c r="Z335" i="1"/>
  <c r="U335" i="1"/>
  <c r="K335" i="1"/>
  <c r="M335" i="1"/>
  <c r="AE334" i="1"/>
  <c r="AG334" i="1" s="1"/>
  <c r="Z334" i="1"/>
  <c r="U334" i="1"/>
  <c r="K334" i="1"/>
  <c r="M334" i="1"/>
  <c r="AE333" i="1"/>
  <c r="AG333" i="1" s="1"/>
  <c r="Z333" i="1"/>
  <c r="U333" i="1"/>
  <c r="K333" i="1"/>
  <c r="M333" i="1"/>
  <c r="AE332" i="1"/>
  <c r="AG332" i="1" s="1"/>
  <c r="Z332" i="1"/>
  <c r="U332" i="1"/>
  <c r="K332" i="1"/>
  <c r="M332" i="1"/>
  <c r="AE331" i="1"/>
  <c r="AG331" i="1" s="1"/>
  <c r="AE330" i="1"/>
  <c r="AG330" i="1" s="1"/>
  <c r="Z330" i="1"/>
  <c r="U330" i="1"/>
  <c r="K330" i="1"/>
  <c r="M330" i="1"/>
  <c r="AE329" i="1"/>
  <c r="AG329" i="1" s="1"/>
  <c r="Z329" i="1"/>
  <c r="U329" i="1"/>
  <c r="K329" i="1"/>
  <c r="M329" i="1"/>
  <c r="AE328" i="1"/>
  <c r="AG328" i="1" s="1"/>
  <c r="Z328" i="1"/>
  <c r="U328" i="1"/>
  <c r="K328" i="1"/>
  <c r="M328" i="1"/>
  <c r="AE327" i="1"/>
  <c r="AG327" i="1" s="1"/>
  <c r="Z327" i="1"/>
  <c r="U327" i="1"/>
  <c r="K327" i="1"/>
  <c r="M327" i="1"/>
  <c r="AE326" i="1"/>
  <c r="AG326" i="1" s="1"/>
  <c r="AE325" i="1"/>
  <c r="AG325" i="1" s="1"/>
  <c r="Z325" i="1"/>
  <c r="U325" i="1"/>
  <c r="K325" i="1"/>
  <c r="M325" i="1"/>
  <c r="AE324" i="1"/>
  <c r="AG324" i="1" s="1"/>
  <c r="Z324" i="1"/>
  <c r="U324" i="1"/>
  <c r="K324" i="1"/>
  <c r="M324" i="1"/>
  <c r="AF323" i="1"/>
  <c r="AD323" i="1"/>
  <c r="AA323" i="1"/>
  <c r="Y323" i="1"/>
  <c r="V323" i="1"/>
  <c r="T323" i="1"/>
  <c r="L323" i="1"/>
  <c r="J323" i="1"/>
  <c r="K322" i="1"/>
  <c r="M322" i="1"/>
  <c r="K321" i="1"/>
  <c r="M321" i="1"/>
  <c r="K320" i="1"/>
  <c r="M320" i="1"/>
  <c r="K319" i="1"/>
  <c r="M319" i="1"/>
  <c r="K318" i="1"/>
  <c r="M318" i="1"/>
  <c r="K317" i="1"/>
  <c r="M317" i="1"/>
  <c r="K316" i="1"/>
  <c r="M316" i="1"/>
  <c r="K315" i="1"/>
  <c r="M315" i="1"/>
  <c r="K314" i="1"/>
  <c r="M314" i="1"/>
  <c r="L313" i="1"/>
  <c r="J313" i="1"/>
  <c r="AE304" i="1"/>
  <c r="AG304" i="1" s="1"/>
  <c r="Z304" i="1"/>
  <c r="U304" i="1"/>
  <c r="K304" i="1"/>
  <c r="M304" i="1"/>
  <c r="AE303" i="1"/>
  <c r="AG303" i="1" s="1"/>
  <c r="Z303" i="1"/>
  <c r="U303" i="1"/>
  <c r="K303" i="1"/>
  <c r="M303" i="1"/>
  <c r="AE302" i="1"/>
  <c r="AG302" i="1" s="1"/>
  <c r="Z302" i="1"/>
  <c r="U302" i="1"/>
  <c r="K302" i="1"/>
  <c r="M302" i="1"/>
  <c r="AE301" i="1"/>
  <c r="AG301" i="1" s="1"/>
  <c r="Z301" i="1"/>
  <c r="U301" i="1"/>
  <c r="K301" i="1"/>
  <c r="M301" i="1"/>
  <c r="AE300" i="1"/>
  <c r="AG300" i="1" s="1"/>
  <c r="Z300" i="1"/>
  <c r="U300" i="1"/>
  <c r="K300" i="1"/>
  <c r="M300" i="1"/>
  <c r="AE299" i="1"/>
  <c r="AG299" i="1" s="1"/>
  <c r="Z299" i="1"/>
  <c r="U299" i="1"/>
  <c r="K299" i="1"/>
  <c r="M299" i="1"/>
  <c r="AE298" i="1"/>
  <c r="AG298" i="1" s="1"/>
  <c r="Z298" i="1"/>
  <c r="U298" i="1"/>
  <c r="K298" i="1"/>
  <c r="M298" i="1"/>
  <c r="AE297" i="1"/>
  <c r="AG297" i="1" s="1"/>
  <c r="Z297" i="1"/>
  <c r="U297" i="1"/>
  <c r="K297" i="1"/>
  <c r="M297" i="1"/>
  <c r="AE296" i="1"/>
  <c r="AG296" i="1" s="1"/>
  <c r="Z296" i="1"/>
  <c r="U296" i="1"/>
  <c r="K296" i="1"/>
  <c r="M296" i="1"/>
  <c r="AE295" i="1"/>
  <c r="AG295" i="1" s="1"/>
  <c r="Z295" i="1"/>
  <c r="U295" i="1"/>
  <c r="K295" i="1"/>
  <c r="M295" i="1"/>
  <c r="AF294" i="1"/>
  <c r="AD294" i="1"/>
  <c r="AA294" i="1"/>
  <c r="Y294" i="1"/>
  <c r="V294" i="1"/>
  <c r="T294" i="1"/>
  <c r="L294" i="1"/>
  <c r="J294" i="1"/>
  <c r="AE293" i="1"/>
  <c r="AG293" i="1" s="1"/>
  <c r="Z293" i="1"/>
  <c r="U293" i="1"/>
  <c r="K293" i="1"/>
  <c r="M293" i="1"/>
  <c r="AE292" i="1"/>
  <c r="AG292" i="1" s="1"/>
  <c r="Z292" i="1"/>
  <c r="U292" i="1"/>
  <c r="K292" i="1"/>
  <c r="M292" i="1"/>
  <c r="AE291" i="1"/>
  <c r="AG291" i="1" s="1"/>
  <c r="Z291" i="1"/>
  <c r="U291" i="1"/>
  <c r="K291" i="1"/>
  <c r="M291" i="1"/>
  <c r="AE290" i="1"/>
  <c r="AG290" i="1" s="1"/>
  <c r="Z290" i="1"/>
  <c r="U290" i="1"/>
  <c r="K290" i="1"/>
  <c r="M290" i="1"/>
  <c r="AE289" i="1"/>
  <c r="AG289" i="1" s="1"/>
  <c r="Z289" i="1"/>
  <c r="U289" i="1"/>
  <c r="K289" i="1"/>
  <c r="M289" i="1"/>
  <c r="AE288" i="1"/>
  <c r="AG288" i="1" s="1"/>
  <c r="Z288" i="1"/>
  <c r="U288" i="1"/>
  <c r="K288" i="1"/>
  <c r="M288" i="1"/>
  <c r="AE287" i="1"/>
  <c r="AG287" i="1" s="1"/>
  <c r="Z287" i="1"/>
  <c r="U287" i="1"/>
  <c r="K287" i="1"/>
  <c r="M287" i="1"/>
  <c r="AF286" i="1"/>
  <c r="AD286" i="1"/>
  <c r="AA286" i="1"/>
  <c r="Y286" i="1"/>
  <c r="V286" i="1"/>
  <c r="T286" i="1"/>
  <c r="L286" i="1"/>
  <c r="J286" i="1"/>
  <c r="AE285" i="1"/>
  <c r="AG285" i="1" s="1"/>
  <c r="Z285" i="1"/>
  <c r="U285" i="1"/>
  <c r="K285" i="1"/>
  <c r="M285" i="1"/>
  <c r="AE283" i="1"/>
  <c r="AG283" i="1" s="1"/>
  <c r="Z283" i="1"/>
  <c r="U283" i="1"/>
  <c r="K283" i="1"/>
  <c r="M283" i="1"/>
  <c r="AE282" i="1"/>
  <c r="AG282" i="1" s="1"/>
  <c r="Z282" i="1"/>
  <c r="U282" i="1"/>
  <c r="K282" i="1"/>
  <c r="M282" i="1"/>
  <c r="AE281" i="1"/>
  <c r="AG281" i="1" s="1"/>
  <c r="Z281" i="1"/>
  <c r="U281" i="1"/>
  <c r="K281" i="1"/>
  <c r="M281" i="1"/>
  <c r="AE280" i="1"/>
  <c r="AG280" i="1" s="1"/>
  <c r="Z280" i="1"/>
  <c r="U280" i="1"/>
  <c r="K280" i="1"/>
  <c r="M280" i="1"/>
  <c r="AE279" i="1"/>
  <c r="AG279" i="1" s="1"/>
  <c r="Z279" i="1"/>
  <c r="U279" i="1"/>
  <c r="K279" i="1"/>
  <c r="M279" i="1"/>
  <c r="AE278" i="1"/>
  <c r="AG278" i="1" s="1"/>
  <c r="Z278" i="1"/>
  <c r="U278" i="1"/>
  <c r="K278" i="1"/>
  <c r="M278" i="1"/>
  <c r="AE277" i="1"/>
  <c r="AG277" i="1" s="1"/>
  <c r="Z277" i="1"/>
  <c r="U277" i="1"/>
  <c r="K277" i="1"/>
  <c r="M277" i="1"/>
  <c r="AE276" i="1"/>
  <c r="AG276" i="1" s="1"/>
  <c r="Z276" i="1"/>
  <c r="U276" i="1"/>
  <c r="K276" i="1"/>
  <c r="M276" i="1"/>
  <c r="AE275" i="1"/>
  <c r="AG275" i="1" s="1"/>
  <c r="Z275" i="1"/>
  <c r="U275" i="1"/>
  <c r="K275" i="1"/>
  <c r="M275" i="1"/>
  <c r="AE274" i="1"/>
  <c r="AG274" i="1" s="1"/>
  <c r="Z274" i="1"/>
  <c r="U274" i="1"/>
  <c r="K274" i="1"/>
  <c r="M274" i="1"/>
  <c r="AE273" i="1"/>
  <c r="AG273" i="1" s="1"/>
  <c r="Z273" i="1"/>
  <c r="U273" i="1"/>
  <c r="K273" i="1"/>
  <c r="M273" i="1"/>
  <c r="AE272" i="1"/>
  <c r="AG272" i="1" s="1"/>
  <c r="Z272" i="1"/>
  <c r="U272" i="1"/>
  <c r="K272" i="1"/>
  <c r="M272" i="1"/>
  <c r="AF271" i="1"/>
  <c r="AD271" i="1"/>
  <c r="AA271" i="1"/>
  <c r="Y271" i="1"/>
  <c r="V271" i="1"/>
  <c r="T271" i="1"/>
  <c r="L271" i="1"/>
  <c r="J271" i="1"/>
  <c r="AE270" i="1"/>
  <c r="AG270" i="1" s="1"/>
  <c r="Z270" i="1"/>
  <c r="U270" i="1"/>
  <c r="K270" i="1"/>
  <c r="M270" i="1"/>
  <c r="AE269" i="1"/>
  <c r="AG269" i="1" s="1"/>
  <c r="Z269" i="1"/>
  <c r="U269" i="1"/>
  <c r="K269" i="1"/>
  <c r="M269" i="1"/>
  <c r="AE268" i="1"/>
  <c r="AG268" i="1" s="1"/>
  <c r="Z268" i="1"/>
  <c r="U268" i="1"/>
  <c r="K268" i="1"/>
  <c r="M268" i="1"/>
  <c r="AE267" i="1"/>
  <c r="AG267" i="1" s="1"/>
  <c r="Z267" i="1"/>
  <c r="U267" i="1"/>
  <c r="K267" i="1"/>
  <c r="M267" i="1"/>
  <c r="AE266" i="1"/>
  <c r="AG266" i="1" s="1"/>
  <c r="Z266" i="1"/>
  <c r="U266" i="1"/>
  <c r="K266" i="1"/>
  <c r="M266" i="1"/>
  <c r="AE265" i="1"/>
  <c r="AG265" i="1" s="1"/>
  <c r="Z265" i="1"/>
  <c r="U265" i="1"/>
  <c r="K265" i="1"/>
  <c r="M265" i="1"/>
  <c r="AE264" i="1"/>
  <c r="AG264" i="1" s="1"/>
  <c r="Z264" i="1"/>
  <c r="U264" i="1"/>
  <c r="K264" i="1"/>
  <c r="M264" i="1"/>
  <c r="AE263" i="1"/>
  <c r="AG263" i="1" s="1"/>
  <c r="Z263" i="1"/>
  <c r="U263" i="1"/>
  <c r="K263" i="1"/>
  <c r="M263" i="1"/>
  <c r="AF262" i="1"/>
  <c r="AD262" i="1"/>
  <c r="AA262" i="1"/>
  <c r="Y262" i="1"/>
  <c r="V262" i="1"/>
  <c r="T262" i="1"/>
  <c r="L262" i="1"/>
  <c r="J262" i="1"/>
  <c r="AE225" i="1"/>
  <c r="AG225" i="1" s="1"/>
  <c r="Z225" i="1"/>
  <c r="U225" i="1"/>
  <c r="K225" i="1"/>
  <c r="M225" i="1"/>
  <c r="AE224" i="1"/>
  <c r="AG224" i="1" s="1"/>
  <c r="Z224" i="1"/>
  <c r="U224" i="1"/>
  <c r="K224" i="1"/>
  <c r="M224" i="1"/>
  <c r="AE223" i="1"/>
  <c r="AG223" i="1" s="1"/>
  <c r="Z223" i="1"/>
  <c r="U223" i="1"/>
  <c r="K223" i="1"/>
  <c r="M223" i="1"/>
  <c r="AE222" i="1"/>
  <c r="AG222" i="1" s="1"/>
  <c r="Z222" i="1"/>
  <c r="U222" i="1"/>
  <c r="K222" i="1"/>
  <c r="M222" i="1"/>
  <c r="AE221" i="1"/>
  <c r="AG221" i="1" s="1"/>
  <c r="Z221" i="1"/>
  <c r="U221" i="1"/>
  <c r="K221" i="1"/>
  <c r="M221" i="1"/>
  <c r="AE220" i="1"/>
  <c r="AG220" i="1" s="1"/>
  <c r="Z220" i="1"/>
  <c r="U220" i="1"/>
  <c r="K220" i="1"/>
  <c r="M220" i="1"/>
  <c r="AE219" i="1"/>
  <c r="AG219" i="1" s="1"/>
  <c r="Z219" i="1"/>
  <c r="U219" i="1"/>
  <c r="K219" i="1"/>
  <c r="M219" i="1"/>
  <c r="AE218" i="1"/>
  <c r="AG218" i="1" s="1"/>
  <c r="Z218" i="1"/>
  <c r="U218" i="1"/>
  <c r="K218" i="1"/>
  <c r="M218" i="1"/>
  <c r="AE217" i="1"/>
  <c r="AG217" i="1" s="1"/>
  <c r="Z217" i="1"/>
  <c r="U217" i="1"/>
  <c r="K217" i="1"/>
  <c r="M217" i="1"/>
  <c r="AE216" i="1"/>
  <c r="AG216" i="1" s="1"/>
  <c r="Z216" i="1"/>
  <c r="U216" i="1"/>
  <c r="K216" i="1"/>
  <c r="M216" i="1"/>
  <c r="AE215" i="1"/>
  <c r="AG215" i="1" s="1"/>
  <c r="Z215" i="1"/>
  <c r="U215" i="1"/>
  <c r="K215" i="1"/>
  <c r="M215" i="1"/>
  <c r="AE214" i="1"/>
  <c r="AG214" i="1" s="1"/>
  <c r="Z214" i="1"/>
  <c r="U214" i="1"/>
  <c r="K214" i="1"/>
  <c r="M214" i="1"/>
  <c r="AE213" i="1"/>
  <c r="AG213" i="1" s="1"/>
  <c r="Z213" i="1"/>
  <c r="U213" i="1"/>
  <c r="K213" i="1"/>
  <c r="M213" i="1"/>
  <c r="AE212" i="1"/>
  <c r="AG212" i="1" s="1"/>
  <c r="Z212" i="1"/>
  <c r="U212" i="1"/>
  <c r="K212" i="1"/>
  <c r="M212" i="1"/>
  <c r="AE211" i="1"/>
  <c r="AG211" i="1" s="1"/>
  <c r="Z211" i="1"/>
  <c r="U211" i="1"/>
  <c r="K211" i="1"/>
  <c r="M211" i="1"/>
  <c r="AE210" i="1"/>
  <c r="AG210" i="1" s="1"/>
  <c r="Z210" i="1"/>
  <c r="U210" i="1"/>
  <c r="K210" i="1"/>
  <c r="M210" i="1"/>
  <c r="AE209" i="1"/>
  <c r="AG209" i="1" s="1"/>
  <c r="Z209" i="1"/>
  <c r="U209" i="1"/>
  <c r="K209" i="1"/>
  <c r="M209" i="1"/>
  <c r="AE208" i="1"/>
  <c r="AG208" i="1" s="1"/>
  <c r="Z208" i="1"/>
  <c r="U208" i="1"/>
  <c r="K208" i="1"/>
  <c r="M208" i="1"/>
  <c r="AE207" i="1"/>
  <c r="AG207" i="1" s="1"/>
  <c r="Z207" i="1"/>
  <c r="U207" i="1"/>
  <c r="K207" i="1"/>
  <c r="M207" i="1"/>
  <c r="AE206" i="1"/>
  <c r="AG206" i="1" s="1"/>
  <c r="Z206" i="1"/>
  <c r="U206" i="1"/>
  <c r="K206" i="1"/>
  <c r="M206" i="1"/>
  <c r="AE205" i="1"/>
  <c r="AG205" i="1" s="1"/>
  <c r="Z205" i="1"/>
  <c r="U205" i="1"/>
  <c r="K205" i="1"/>
  <c r="M205" i="1"/>
  <c r="AE204" i="1"/>
  <c r="AG204" i="1" s="1"/>
  <c r="Z204" i="1"/>
  <c r="U204" i="1"/>
  <c r="K204" i="1"/>
  <c r="M204" i="1"/>
  <c r="AE203" i="1"/>
  <c r="AG203" i="1" s="1"/>
  <c r="Z203" i="1"/>
  <c r="U203" i="1"/>
  <c r="K203" i="1"/>
  <c r="M203" i="1"/>
  <c r="AE202" i="1"/>
  <c r="AG202" i="1" s="1"/>
  <c r="Z202" i="1"/>
  <c r="U202" i="1"/>
  <c r="K202" i="1"/>
  <c r="M202" i="1"/>
  <c r="AE201" i="1"/>
  <c r="AG201" i="1" s="1"/>
  <c r="Z201" i="1"/>
  <c r="U201" i="1"/>
  <c r="K201" i="1"/>
  <c r="M201" i="1"/>
  <c r="AE200" i="1"/>
  <c r="AG200" i="1" s="1"/>
  <c r="Z200" i="1"/>
  <c r="U200" i="1"/>
  <c r="K200" i="1"/>
  <c r="M200" i="1"/>
  <c r="AE199" i="1"/>
  <c r="AG199" i="1" s="1"/>
  <c r="Z199" i="1"/>
  <c r="U199" i="1"/>
  <c r="K199" i="1"/>
  <c r="M199" i="1"/>
  <c r="AE198" i="1"/>
  <c r="AG198" i="1" s="1"/>
  <c r="Z198" i="1"/>
  <c r="U198" i="1"/>
  <c r="K198" i="1"/>
  <c r="M198" i="1"/>
  <c r="AE196" i="1"/>
  <c r="AG196" i="1" s="1"/>
  <c r="Z196" i="1"/>
  <c r="U196" i="1"/>
  <c r="K196" i="1"/>
  <c r="M196" i="1"/>
  <c r="G191" i="1"/>
  <c r="F190" i="1"/>
  <c r="F191" i="1" s="1"/>
  <c r="K187" i="1"/>
  <c r="M187" i="1"/>
  <c r="K186" i="1"/>
  <c r="M186" i="1"/>
  <c r="H186" i="1"/>
  <c r="H187" i="1" s="1"/>
  <c r="F186" i="1"/>
  <c r="F187" i="1" s="1"/>
  <c r="C186" i="1"/>
  <c r="C187" i="1" s="1"/>
  <c r="B186" i="1"/>
  <c r="B187" i="1" s="1"/>
  <c r="K185" i="1"/>
  <c r="M185" i="1"/>
  <c r="K184" i="1"/>
  <c r="M184" i="1"/>
  <c r="K183" i="1"/>
  <c r="M183" i="1"/>
  <c r="K182" i="1"/>
  <c r="M182" i="1"/>
  <c r="H182" i="1"/>
  <c r="F182" i="1"/>
  <c r="C182" i="1"/>
  <c r="B182" i="1"/>
  <c r="K181" i="1"/>
  <c r="M181" i="1"/>
  <c r="K180" i="1"/>
  <c r="M180" i="1"/>
  <c r="H180" i="1"/>
  <c r="F180" i="1"/>
  <c r="C180" i="1"/>
  <c r="B180" i="1"/>
  <c r="K179" i="1"/>
  <c r="M179" i="1"/>
  <c r="K178" i="1"/>
  <c r="M178" i="1"/>
  <c r="K177" i="1"/>
  <c r="M177" i="1"/>
  <c r="K176" i="1"/>
  <c r="M176" i="1"/>
  <c r="H176" i="1"/>
  <c r="F176" i="1"/>
  <c r="C176" i="1"/>
  <c r="B176" i="1"/>
  <c r="K175" i="1"/>
  <c r="M175" i="1"/>
  <c r="K174" i="1"/>
  <c r="M174" i="1"/>
  <c r="K173" i="1"/>
  <c r="M173" i="1"/>
  <c r="K172" i="1"/>
  <c r="M172" i="1"/>
  <c r="K171" i="1"/>
  <c r="M171" i="1"/>
  <c r="K170" i="1"/>
  <c r="M170" i="1"/>
  <c r="K169" i="1"/>
  <c r="M169" i="1"/>
  <c r="K168" i="1"/>
  <c r="M168" i="1"/>
  <c r="H168" i="1"/>
  <c r="F168" i="1"/>
  <c r="C168" i="1"/>
  <c r="B168" i="1"/>
  <c r="K167" i="1"/>
  <c r="M167" i="1"/>
  <c r="K166" i="1"/>
  <c r="M166" i="1"/>
  <c r="K165" i="1"/>
  <c r="M165" i="1"/>
  <c r="K164" i="1"/>
  <c r="M164" i="1"/>
  <c r="K163" i="1"/>
  <c r="M163" i="1"/>
  <c r="H163" i="1"/>
  <c r="F163" i="1"/>
  <c r="C163" i="1"/>
  <c r="B163" i="1"/>
  <c r="K162" i="1"/>
  <c r="M162" i="1"/>
  <c r="K161" i="1"/>
  <c r="M161" i="1"/>
  <c r="K160" i="1"/>
  <c r="M160" i="1"/>
  <c r="H160" i="1"/>
  <c r="F160" i="1"/>
  <c r="C160" i="1"/>
  <c r="B160" i="1"/>
  <c r="K159" i="1"/>
  <c r="M159" i="1"/>
  <c r="K158" i="1"/>
  <c r="M158" i="1"/>
  <c r="K157" i="1"/>
  <c r="M157" i="1"/>
  <c r="K156" i="1"/>
  <c r="M156" i="1"/>
  <c r="H156" i="1"/>
  <c r="F156" i="1"/>
  <c r="C156" i="1"/>
  <c r="B156" i="1"/>
  <c r="K155" i="1"/>
  <c r="M155" i="1"/>
  <c r="K154" i="1"/>
  <c r="M154" i="1"/>
  <c r="H154" i="1"/>
  <c r="F154" i="1"/>
  <c r="C154" i="1"/>
  <c r="B154" i="1"/>
  <c r="K153" i="1"/>
  <c r="M153" i="1"/>
  <c r="K152" i="1"/>
  <c r="M152" i="1"/>
  <c r="H152" i="1"/>
  <c r="F152" i="1"/>
  <c r="C152" i="1"/>
  <c r="B152" i="1"/>
  <c r="K151" i="1"/>
  <c r="M151" i="1"/>
  <c r="K150" i="1"/>
  <c r="M150" i="1"/>
  <c r="K149" i="1"/>
  <c r="M149" i="1"/>
  <c r="H149" i="1"/>
  <c r="H150" i="1" s="1"/>
  <c r="F149" i="1"/>
  <c r="F150" i="1" s="1"/>
  <c r="C149" i="1"/>
  <c r="C150" i="1" s="1"/>
  <c r="B149" i="1"/>
  <c r="B150" i="1" s="1"/>
  <c r="K148" i="1"/>
  <c r="M148" i="1"/>
  <c r="L147" i="1"/>
  <c r="J147" i="1"/>
  <c r="AE146" i="1"/>
  <c r="AG146" i="1" s="1"/>
  <c r="Z146" i="1"/>
  <c r="U146" i="1"/>
  <c r="K146" i="1"/>
  <c r="M146" i="1"/>
  <c r="AE145" i="1"/>
  <c r="AG145" i="1" s="1"/>
  <c r="Z145" i="1"/>
  <c r="U145" i="1"/>
  <c r="K145" i="1"/>
  <c r="M145" i="1"/>
  <c r="AE144" i="1"/>
  <c r="AG144" i="1" s="1"/>
  <c r="Z144" i="1"/>
  <c r="U144" i="1"/>
  <c r="K144" i="1"/>
  <c r="M144" i="1"/>
  <c r="AE143" i="1"/>
  <c r="AG143" i="1" s="1"/>
  <c r="Z143" i="1"/>
  <c r="U143" i="1"/>
  <c r="K143" i="1"/>
  <c r="M143" i="1"/>
  <c r="AE142" i="1"/>
  <c r="AG142" i="1" s="1"/>
  <c r="Z142" i="1"/>
  <c r="U142" i="1"/>
  <c r="K142" i="1"/>
  <c r="M142" i="1"/>
  <c r="AE141" i="1"/>
  <c r="AG141" i="1" s="1"/>
  <c r="Z141" i="1"/>
  <c r="U141" i="1"/>
  <c r="K141" i="1"/>
  <c r="M141" i="1"/>
  <c r="AE140" i="1"/>
  <c r="AG140" i="1" s="1"/>
  <c r="Z140" i="1"/>
  <c r="U140" i="1"/>
  <c r="K140" i="1"/>
  <c r="M140" i="1"/>
  <c r="AE139" i="1"/>
  <c r="AG139" i="1" s="1"/>
  <c r="Z139" i="1"/>
  <c r="U139" i="1"/>
  <c r="K139" i="1"/>
  <c r="M139" i="1"/>
  <c r="AF138" i="1"/>
  <c r="AD138" i="1"/>
  <c r="AA138" i="1"/>
  <c r="Y138" i="1"/>
  <c r="V138" i="1"/>
  <c r="T138" i="1"/>
  <c r="L138" i="1"/>
  <c r="J138" i="1"/>
  <c r="F137" i="1"/>
  <c r="H136" i="1"/>
  <c r="H137" i="1" s="1"/>
  <c r="H132" i="1"/>
  <c r="H128" i="1"/>
  <c r="AE126" i="1"/>
  <c r="AG126" i="1" s="1"/>
  <c r="Z126" i="1"/>
  <c r="U126" i="1"/>
  <c r="K126" i="1"/>
  <c r="M126" i="1"/>
  <c r="U125" i="1"/>
  <c r="AE124" i="1"/>
  <c r="AG124" i="1" s="1"/>
  <c r="Z124" i="1"/>
  <c r="U124" i="1"/>
  <c r="K124" i="1"/>
  <c r="M124" i="1"/>
  <c r="AE123" i="1"/>
  <c r="AG123" i="1" s="1"/>
  <c r="Z123" i="1"/>
  <c r="U123" i="1"/>
  <c r="K123" i="1"/>
  <c r="M123" i="1"/>
  <c r="AE122" i="1"/>
  <c r="AG122" i="1" s="1"/>
  <c r="Z122" i="1"/>
  <c r="U122" i="1"/>
  <c r="K122" i="1"/>
  <c r="M122" i="1"/>
  <c r="AE121" i="1"/>
  <c r="AG121" i="1" s="1"/>
  <c r="Z121" i="1"/>
  <c r="U121" i="1"/>
  <c r="K121" i="1"/>
  <c r="M121" i="1"/>
  <c r="AE120" i="1"/>
  <c r="AG120" i="1" s="1"/>
  <c r="Z120" i="1"/>
  <c r="U120" i="1"/>
  <c r="K120" i="1"/>
  <c r="M120" i="1"/>
  <c r="AE119" i="1"/>
  <c r="AG119" i="1" s="1"/>
  <c r="Z119" i="1"/>
  <c r="U119" i="1"/>
  <c r="K119" i="1"/>
  <c r="M119" i="1"/>
  <c r="AE118" i="1"/>
  <c r="AG118" i="1" s="1"/>
  <c r="Z118" i="1"/>
  <c r="U118" i="1"/>
  <c r="K118" i="1"/>
  <c r="M118" i="1"/>
  <c r="AE117" i="1"/>
  <c r="AG117" i="1" s="1"/>
  <c r="Z117" i="1"/>
  <c r="U117" i="1"/>
  <c r="K117" i="1"/>
  <c r="M117" i="1"/>
  <c r="AE116" i="1"/>
  <c r="AG116" i="1" s="1"/>
  <c r="Z116" i="1"/>
  <c r="U116" i="1"/>
  <c r="K116" i="1"/>
  <c r="M116" i="1"/>
  <c r="AE115" i="1"/>
  <c r="AG115" i="1" s="1"/>
  <c r="Z115" i="1"/>
  <c r="U115" i="1"/>
  <c r="K115" i="1"/>
  <c r="M115" i="1"/>
  <c r="AE114" i="1"/>
  <c r="AG114" i="1" s="1"/>
  <c r="Z114" i="1"/>
  <c r="U114" i="1"/>
  <c r="K114" i="1"/>
  <c r="M114" i="1"/>
  <c r="AE113" i="1"/>
  <c r="AG113" i="1" s="1"/>
  <c r="Z113" i="1"/>
  <c r="U113" i="1"/>
  <c r="K113" i="1"/>
  <c r="M113" i="1"/>
  <c r="AE112" i="1"/>
  <c r="AG112" i="1" s="1"/>
  <c r="Z112" i="1"/>
  <c r="U112" i="1"/>
  <c r="K112" i="1"/>
  <c r="M112" i="1"/>
  <c r="AE111" i="1"/>
  <c r="AG111" i="1" s="1"/>
  <c r="Z111" i="1"/>
  <c r="U111" i="1"/>
  <c r="K111" i="1"/>
  <c r="M111" i="1"/>
  <c r="AE110" i="1"/>
  <c r="AG110" i="1" s="1"/>
  <c r="Z110" i="1"/>
  <c r="U110" i="1"/>
  <c r="K110" i="1"/>
  <c r="M110" i="1"/>
  <c r="AE109" i="1"/>
  <c r="AG109" i="1" s="1"/>
  <c r="Z109" i="1"/>
  <c r="U109" i="1"/>
  <c r="K109" i="1"/>
  <c r="M109" i="1"/>
  <c r="AF108" i="1"/>
  <c r="AD108" i="1"/>
  <c r="AA108" i="1"/>
  <c r="Y108" i="1"/>
  <c r="V108" i="1"/>
  <c r="T108" i="1"/>
  <c r="L108" i="1"/>
  <c r="J108" i="1"/>
  <c r="AE107" i="1"/>
  <c r="AG107" i="1" s="1"/>
  <c r="Z107" i="1"/>
  <c r="U107" i="1"/>
  <c r="K107" i="1"/>
  <c r="M107" i="1"/>
  <c r="AE106" i="1"/>
  <c r="AG106" i="1" s="1"/>
  <c r="Z106" i="1"/>
  <c r="U106" i="1"/>
  <c r="K106" i="1"/>
  <c r="M106" i="1"/>
  <c r="AE105" i="1"/>
  <c r="AG105" i="1" s="1"/>
  <c r="Z105" i="1"/>
  <c r="U105" i="1"/>
  <c r="K105" i="1"/>
  <c r="M105" i="1"/>
  <c r="AE104" i="1"/>
  <c r="AG104" i="1" s="1"/>
  <c r="Z104" i="1"/>
  <c r="U104" i="1"/>
  <c r="K104" i="1"/>
  <c r="M104" i="1"/>
  <c r="AE103" i="1"/>
  <c r="AG103" i="1" s="1"/>
  <c r="Z103" i="1"/>
  <c r="U103" i="1"/>
  <c r="K103" i="1"/>
  <c r="M103" i="1"/>
  <c r="AE102" i="1"/>
  <c r="AG102" i="1" s="1"/>
  <c r="Z102" i="1"/>
  <c r="U102" i="1"/>
  <c r="K102" i="1"/>
  <c r="M102" i="1"/>
  <c r="AE101" i="1"/>
  <c r="AG101" i="1" s="1"/>
  <c r="Z101" i="1"/>
  <c r="U101" i="1"/>
  <c r="K101" i="1"/>
  <c r="M101" i="1"/>
  <c r="AE100" i="1"/>
  <c r="AG100" i="1" s="1"/>
  <c r="Z100" i="1"/>
  <c r="U100" i="1"/>
  <c r="K100" i="1"/>
  <c r="M100" i="1"/>
  <c r="AE99" i="1"/>
  <c r="AG99" i="1" s="1"/>
  <c r="Z99" i="1"/>
  <c r="U99" i="1"/>
  <c r="K99" i="1"/>
  <c r="M99" i="1"/>
  <c r="AE98" i="1"/>
  <c r="AG98" i="1" s="1"/>
  <c r="Z98" i="1"/>
  <c r="U98" i="1"/>
  <c r="K98" i="1"/>
  <c r="M98" i="1"/>
  <c r="AE97" i="1"/>
  <c r="AG97" i="1" s="1"/>
  <c r="Z97" i="1"/>
  <c r="U97" i="1"/>
  <c r="K97" i="1"/>
  <c r="M97" i="1"/>
  <c r="AE96" i="1"/>
  <c r="AG96" i="1" s="1"/>
  <c r="Z96" i="1"/>
  <c r="U96" i="1"/>
  <c r="K96" i="1"/>
  <c r="M96" i="1"/>
  <c r="AE95" i="1"/>
  <c r="AG95" i="1" s="1"/>
  <c r="Z95" i="1"/>
  <c r="U95" i="1"/>
  <c r="K95" i="1"/>
  <c r="M95" i="1"/>
  <c r="AE94" i="1"/>
  <c r="AG94" i="1" s="1"/>
  <c r="Z94" i="1"/>
  <c r="U94" i="1"/>
  <c r="K94" i="1"/>
  <c r="M94" i="1"/>
  <c r="AE93" i="1"/>
  <c r="AG93" i="1" s="1"/>
  <c r="Z93" i="1"/>
  <c r="U93" i="1"/>
  <c r="K93" i="1"/>
  <c r="M93" i="1"/>
  <c r="AE92" i="1"/>
  <c r="AG92" i="1" s="1"/>
  <c r="Z92" i="1"/>
  <c r="U92" i="1"/>
  <c r="K92" i="1"/>
  <c r="M92" i="1"/>
  <c r="AE91" i="1"/>
  <c r="AG91" i="1" s="1"/>
  <c r="Z91" i="1"/>
  <c r="U91" i="1"/>
  <c r="K91" i="1"/>
  <c r="M91" i="1"/>
  <c r="AE90" i="1"/>
  <c r="AG90" i="1" s="1"/>
  <c r="Z90" i="1"/>
  <c r="U90" i="1"/>
  <c r="K90" i="1"/>
  <c r="M90" i="1"/>
  <c r="AE89" i="1"/>
  <c r="AG89" i="1" s="1"/>
  <c r="Z89" i="1"/>
  <c r="U89" i="1"/>
  <c r="K89" i="1"/>
  <c r="M89" i="1"/>
  <c r="AE88" i="1"/>
  <c r="AG88" i="1" s="1"/>
  <c r="Z88" i="1"/>
  <c r="U88" i="1"/>
  <c r="K88" i="1"/>
  <c r="M88" i="1"/>
  <c r="AE87" i="1"/>
  <c r="AG87" i="1" s="1"/>
  <c r="Z87" i="1"/>
  <c r="U87" i="1"/>
  <c r="K87" i="1"/>
  <c r="M87" i="1"/>
  <c r="AE86" i="1"/>
  <c r="AG86" i="1" s="1"/>
  <c r="Z86" i="1"/>
  <c r="U86" i="1"/>
  <c r="K86" i="1"/>
  <c r="M86" i="1"/>
  <c r="AE85" i="1"/>
  <c r="AG85" i="1" s="1"/>
  <c r="Z85" i="1"/>
  <c r="U85" i="1"/>
  <c r="K85" i="1"/>
  <c r="M85" i="1"/>
  <c r="AE84" i="1"/>
  <c r="AG84" i="1" s="1"/>
  <c r="Z84" i="1"/>
  <c r="U84" i="1"/>
  <c r="K84" i="1"/>
  <c r="M84" i="1"/>
  <c r="AE83" i="1"/>
  <c r="AG83" i="1" s="1"/>
  <c r="Z83" i="1"/>
  <c r="U83" i="1"/>
  <c r="K83" i="1"/>
  <c r="M83" i="1"/>
  <c r="AE82" i="1"/>
  <c r="AG82" i="1" s="1"/>
  <c r="Z82" i="1"/>
  <c r="U82" i="1"/>
  <c r="K82" i="1"/>
  <c r="M82" i="1"/>
  <c r="AE81" i="1"/>
  <c r="AG81" i="1" s="1"/>
  <c r="Z81" i="1"/>
  <c r="U81" i="1"/>
  <c r="K81" i="1"/>
  <c r="M81" i="1"/>
  <c r="AE80" i="1"/>
  <c r="AG80" i="1" s="1"/>
  <c r="Z80" i="1"/>
  <c r="U80" i="1"/>
  <c r="K80" i="1"/>
  <c r="M80" i="1"/>
  <c r="AF79" i="1"/>
  <c r="AD79" i="1"/>
  <c r="AA79" i="1"/>
  <c r="Y79" i="1"/>
  <c r="V79" i="1"/>
  <c r="T79" i="1"/>
  <c r="L79" i="1"/>
  <c r="J79" i="1"/>
  <c r="AE78" i="1"/>
  <c r="AG78" i="1" s="1"/>
  <c r="Z78" i="1"/>
  <c r="U78" i="1"/>
  <c r="K78" i="1"/>
  <c r="M78" i="1"/>
  <c r="I78" i="1"/>
  <c r="I77" i="1"/>
  <c r="AE76" i="1"/>
  <c r="AG76" i="1" s="1"/>
  <c r="Z76" i="1"/>
  <c r="U76" i="1"/>
  <c r="K76" i="1"/>
  <c r="M76" i="1"/>
  <c r="I76" i="1"/>
  <c r="AE75" i="1"/>
  <c r="AG75" i="1" s="1"/>
  <c r="Z75" i="1"/>
  <c r="U75" i="1"/>
  <c r="K75" i="1"/>
  <c r="M75" i="1"/>
  <c r="I75" i="1"/>
  <c r="AE74" i="1"/>
  <c r="AG74" i="1" s="1"/>
  <c r="Z74" i="1"/>
  <c r="U74" i="1"/>
  <c r="K74" i="1"/>
  <c r="M74" i="1"/>
  <c r="I74" i="1"/>
  <c r="AE73" i="1"/>
  <c r="AG73" i="1" s="1"/>
  <c r="Z73" i="1"/>
  <c r="U73" i="1"/>
  <c r="K73" i="1"/>
  <c r="M73" i="1"/>
  <c r="I73" i="1"/>
  <c r="I72" i="1"/>
  <c r="AE71" i="1"/>
  <c r="AG71" i="1" s="1"/>
  <c r="Z71" i="1"/>
  <c r="U71" i="1"/>
  <c r="K71" i="1"/>
  <c r="M71" i="1"/>
  <c r="I71" i="1"/>
  <c r="U70" i="1"/>
  <c r="I70" i="1"/>
  <c r="AE69" i="1"/>
  <c r="AG69" i="1" s="1"/>
  <c r="Z69" i="1"/>
  <c r="U69" i="1"/>
  <c r="K69" i="1"/>
  <c r="M69" i="1"/>
  <c r="I69" i="1"/>
  <c r="AE68" i="1"/>
  <c r="AG68" i="1" s="1"/>
  <c r="Z68" i="1"/>
  <c r="U68" i="1"/>
  <c r="K68" i="1"/>
  <c r="M68" i="1"/>
  <c r="I68" i="1"/>
  <c r="AE67" i="1"/>
  <c r="AG67" i="1" s="1"/>
  <c r="Z67" i="1"/>
  <c r="U67" i="1"/>
  <c r="K67" i="1"/>
  <c r="M67" i="1"/>
  <c r="I67" i="1"/>
  <c r="I66" i="1"/>
  <c r="I65" i="1"/>
  <c r="AE64" i="1"/>
  <c r="AG64" i="1" s="1"/>
  <c r="Z64" i="1"/>
  <c r="U64" i="1"/>
  <c r="K64" i="1"/>
  <c r="M64" i="1"/>
  <c r="I64" i="1"/>
  <c r="AE63" i="1"/>
  <c r="AG63" i="1" s="1"/>
  <c r="Z63" i="1"/>
  <c r="U63" i="1"/>
  <c r="K63" i="1"/>
  <c r="M63" i="1"/>
  <c r="I63" i="1"/>
  <c r="AE62" i="1"/>
  <c r="AG62" i="1" s="1"/>
  <c r="Z62" i="1"/>
  <c r="U62" i="1"/>
  <c r="K62" i="1"/>
  <c r="M62" i="1"/>
  <c r="I62" i="1"/>
  <c r="I61" i="1"/>
  <c r="AE60" i="1"/>
  <c r="AG60" i="1" s="1"/>
  <c r="Z60" i="1"/>
  <c r="U60" i="1"/>
  <c r="K60" i="1"/>
  <c r="M60" i="1"/>
  <c r="I60" i="1"/>
  <c r="AE59" i="1"/>
  <c r="AG59" i="1" s="1"/>
  <c r="Z59" i="1"/>
  <c r="U59" i="1"/>
  <c r="K59" i="1"/>
  <c r="M59" i="1"/>
  <c r="I59" i="1"/>
  <c r="AE58" i="1"/>
  <c r="AG58" i="1" s="1"/>
  <c r="Z58" i="1"/>
  <c r="U58" i="1"/>
  <c r="K58" i="1"/>
  <c r="M58" i="1"/>
  <c r="I58" i="1"/>
  <c r="K57" i="1"/>
  <c r="M57" i="1"/>
  <c r="I57" i="1"/>
  <c r="AE56" i="1"/>
  <c r="AG56" i="1" s="1"/>
  <c r="Z56" i="1"/>
  <c r="U56" i="1"/>
  <c r="K56" i="1"/>
  <c r="M56" i="1"/>
  <c r="I56" i="1"/>
  <c r="AE55" i="1"/>
  <c r="AG55" i="1" s="1"/>
  <c r="Z55" i="1"/>
  <c r="U55" i="1"/>
  <c r="K55" i="1"/>
  <c r="M55" i="1"/>
  <c r="I55" i="1"/>
  <c r="AE54" i="1"/>
  <c r="AG54" i="1" s="1"/>
  <c r="Z54" i="1"/>
  <c r="U54" i="1"/>
  <c r="K54" i="1"/>
  <c r="M54" i="1"/>
  <c r="I54" i="1"/>
  <c r="AE53" i="1"/>
  <c r="AG53" i="1" s="1"/>
  <c r="Z53" i="1"/>
  <c r="U53" i="1"/>
  <c r="K53" i="1"/>
  <c r="M53" i="1"/>
  <c r="I53" i="1"/>
  <c r="AE52" i="1"/>
  <c r="AG52" i="1" s="1"/>
  <c r="Z52" i="1"/>
  <c r="U52" i="1"/>
  <c r="K52" i="1"/>
  <c r="M52" i="1"/>
  <c r="I52" i="1"/>
  <c r="AE51" i="1"/>
  <c r="AG51" i="1" s="1"/>
  <c r="Z51" i="1"/>
  <c r="U51" i="1"/>
  <c r="K51" i="1"/>
  <c r="M51" i="1"/>
  <c r="I51" i="1"/>
  <c r="AE50" i="1"/>
  <c r="AG50" i="1" s="1"/>
  <c r="Z50" i="1"/>
  <c r="U50" i="1"/>
  <c r="K50" i="1"/>
  <c r="M50" i="1"/>
  <c r="I50" i="1"/>
  <c r="AF49" i="1"/>
  <c r="AD49" i="1"/>
  <c r="AA49" i="1"/>
  <c r="Y49" i="1"/>
  <c r="V49" i="1"/>
  <c r="T49" i="1"/>
  <c r="L49" i="1"/>
  <c r="J49" i="1"/>
  <c r="K41" i="1"/>
  <c r="M41" i="1"/>
  <c r="K40" i="1"/>
  <c r="M40" i="1"/>
  <c r="K39" i="1"/>
  <c r="M39" i="1"/>
  <c r="F39" i="1"/>
  <c r="K38" i="1"/>
  <c r="M38" i="1"/>
  <c r="F38" i="1"/>
  <c r="K37" i="1"/>
  <c r="M37" i="1"/>
  <c r="K36" i="1"/>
  <c r="M36" i="1"/>
  <c r="K35" i="1"/>
  <c r="M35" i="1"/>
  <c r="K34" i="1"/>
  <c r="M34" i="1"/>
  <c r="K33" i="1"/>
  <c r="M33" i="1"/>
  <c r="K32" i="1"/>
  <c r="M32" i="1"/>
  <c r="K31" i="1"/>
  <c r="M31" i="1"/>
  <c r="K30" i="1"/>
  <c r="M30" i="1"/>
  <c r="AE28" i="1"/>
  <c r="AG28" i="1" s="1"/>
  <c r="Z28" i="1"/>
  <c r="U28" i="1"/>
  <c r="K28" i="1"/>
  <c r="M28" i="1"/>
  <c r="AE27" i="1"/>
  <c r="AG27" i="1" s="1"/>
  <c r="Z27" i="1"/>
  <c r="U27" i="1"/>
  <c r="K27" i="1"/>
  <c r="M27" i="1"/>
  <c r="AE26" i="1"/>
  <c r="AG26" i="1" s="1"/>
  <c r="Z26" i="1"/>
  <c r="U26" i="1"/>
  <c r="K26" i="1"/>
  <c r="M26" i="1"/>
  <c r="AE25" i="1"/>
  <c r="AG25" i="1" s="1"/>
  <c r="Z25" i="1"/>
  <c r="U25" i="1"/>
  <c r="K25" i="1"/>
  <c r="M25" i="1"/>
  <c r="AF24" i="1"/>
  <c r="AD24" i="1"/>
  <c r="AA24" i="1"/>
  <c r="Y24" i="1"/>
  <c r="V24" i="1"/>
  <c r="T24" i="1"/>
  <c r="L24" i="1"/>
  <c r="J24" i="1"/>
  <c r="AE23" i="1"/>
  <c r="AG23" i="1" s="1"/>
  <c r="Z23" i="1"/>
  <c r="U23" i="1"/>
  <c r="K23" i="1"/>
  <c r="M23" i="1"/>
  <c r="K22" i="1"/>
  <c r="M22" i="1"/>
  <c r="K21" i="1"/>
  <c r="M21" i="1"/>
  <c r="K20" i="1"/>
  <c r="M20" i="1"/>
  <c r="AE18" i="1"/>
  <c r="AG18" i="1" s="1"/>
  <c r="Z18" i="1"/>
  <c r="U18" i="1"/>
  <c r="K18" i="1"/>
  <c r="M18" i="1"/>
  <c r="AE17" i="1"/>
  <c r="AG17" i="1" s="1"/>
  <c r="Z17" i="1"/>
  <c r="U17" i="1"/>
  <c r="K17" i="1"/>
  <c r="M17" i="1"/>
  <c r="AE16" i="1"/>
  <c r="AG16" i="1" s="1"/>
  <c r="Z16" i="1"/>
  <c r="U16" i="1"/>
  <c r="K16" i="1"/>
  <c r="M16" i="1"/>
  <c r="AE15" i="1"/>
  <c r="AG15" i="1" s="1"/>
  <c r="Z15" i="1"/>
  <c r="U15" i="1"/>
  <c r="K15" i="1"/>
  <c r="M15" i="1"/>
  <c r="AE14" i="1"/>
  <c r="AG14" i="1" s="1"/>
  <c r="Z14" i="1"/>
  <c r="U14" i="1"/>
  <c r="K14" i="1"/>
  <c r="M14" i="1"/>
  <c r="K13" i="1"/>
  <c r="M13" i="1"/>
  <c r="AE12" i="1"/>
  <c r="AG12" i="1" s="1"/>
  <c r="Z12" i="1"/>
  <c r="U12" i="1"/>
  <c r="K12" i="1"/>
  <c r="M12" i="1"/>
  <c r="I12" i="1"/>
  <c r="AE11" i="1"/>
  <c r="AG11" i="1" s="1"/>
  <c r="Z11" i="1"/>
  <c r="U11" i="1"/>
  <c r="K11" i="1"/>
  <c r="M11" i="1"/>
  <c r="AE10" i="1"/>
  <c r="AG10" i="1" s="1"/>
  <c r="Z10" i="1"/>
  <c r="U10" i="1"/>
  <c r="K10" i="1"/>
  <c r="M10" i="1"/>
  <c r="AE9" i="1"/>
  <c r="AG9" i="1" s="1"/>
  <c r="Z9" i="1"/>
  <c r="U9" i="1"/>
  <c r="K9" i="1"/>
  <c r="M9" i="1"/>
  <c r="AE8" i="1"/>
  <c r="AG8" i="1" s="1"/>
  <c r="Z8" i="1"/>
  <c r="U8" i="1"/>
  <c r="K8" i="1"/>
  <c r="M8" i="1"/>
  <c r="AE7" i="1"/>
  <c r="AG7" i="1" s="1"/>
  <c r="Z7" i="1"/>
  <c r="U7" i="1"/>
  <c r="K7" i="1"/>
  <c r="M7" i="1"/>
  <c r="AE6" i="1"/>
  <c r="AG6" i="1" s="1"/>
  <c r="Z6" i="1"/>
  <c r="U6" i="1"/>
  <c r="K6" i="1"/>
  <c r="M6" i="1"/>
  <c r="AE5" i="1"/>
  <c r="AG5" i="1" s="1"/>
  <c r="Z5" i="1"/>
  <c r="U5" i="1"/>
  <c r="K5" i="1"/>
  <c r="M5" i="1"/>
  <c r="AE4" i="1"/>
  <c r="AG4" i="1" s="1"/>
  <c r="Z4" i="1"/>
  <c r="U4" i="1"/>
  <c r="K4" i="1"/>
  <c r="M4" i="1"/>
  <c r="AF3" i="1"/>
  <c r="AD3" i="1"/>
  <c r="AA3" i="1"/>
  <c r="Y3" i="1"/>
  <c r="V3" i="1"/>
  <c r="T3" i="1"/>
  <c r="L3" i="1"/>
  <c r="J3" i="1"/>
  <c r="U286" i="1" l="1"/>
  <c r="Z3" i="1"/>
  <c r="Z271" i="1"/>
  <c r="AE79" i="1"/>
  <c r="AG79" i="1" s="1"/>
  <c r="K49" i="1"/>
  <c r="K138" i="1"/>
  <c r="K294" i="1"/>
  <c r="AE323" i="1"/>
  <c r="AG323" i="1" s="1"/>
  <c r="K3" i="1"/>
  <c r="U49" i="1"/>
  <c r="U262" i="1"/>
  <c r="U271" i="1"/>
  <c r="Z108" i="1"/>
  <c r="Z294" i="1"/>
  <c r="U323" i="1"/>
  <c r="M24" i="1"/>
  <c r="AE49" i="1"/>
  <c r="AG49" i="1" s="1"/>
  <c r="K79" i="1"/>
  <c r="M108" i="1"/>
  <c r="K286" i="1"/>
  <c r="K24" i="1"/>
  <c r="K108" i="1"/>
  <c r="AE271" i="1"/>
  <c r="AG271" i="1" s="1"/>
  <c r="AE286" i="1"/>
  <c r="AG286" i="1" s="1"/>
  <c r="M294" i="1"/>
  <c r="M147" i="1"/>
  <c r="Z323" i="1"/>
  <c r="Z138" i="1"/>
  <c r="Z286" i="1"/>
  <c r="M138" i="1"/>
  <c r="Z262" i="1"/>
  <c r="M286" i="1"/>
  <c r="M313" i="1"/>
  <c r="AE24" i="1"/>
  <c r="AG24" i="1" s="1"/>
  <c r="Z79" i="1"/>
  <c r="U108" i="1"/>
  <c r="U138" i="1"/>
  <c r="AE262" i="1"/>
  <c r="AG262" i="1" s="1"/>
  <c r="K313" i="1"/>
  <c r="Z49" i="1"/>
  <c r="M262" i="1"/>
  <c r="AE3" i="1"/>
  <c r="AG3" i="1" s="1"/>
  <c r="M3" i="1"/>
  <c r="AE294" i="1"/>
  <c r="AG294" i="1" s="1"/>
  <c r="M323" i="1"/>
  <c r="U24" i="1"/>
  <c r="U79" i="1"/>
  <c r="AE108" i="1"/>
  <c r="AG108" i="1" s="1"/>
  <c r="AE138" i="1"/>
  <c r="AG138" i="1" s="1"/>
  <c r="U294" i="1"/>
  <c r="K147" i="1"/>
  <c r="K262" i="1"/>
  <c r="M271" i="1"/>
  <c r="K323" i="1"/>
  <c r="M49" i="1"/>
  <c r="M79" i="1"/>
  <c r="K271" i="1"/>
  <c r="Z24" i="1"/>
  <c r="U3" i="1"/>
</calcChain>
</file>

<file path=xl/comments1.xml><?xml version="1.0" encoding="utf-8"?>
<comments xmlns="http://schemas.openxmlformats.org/spreadsheetml/2006/main">
  <authors>
    <author>Cat Weazel</author>
    <author>Bruder Grimm</author>
  </authors>
  <commentList>
    <comment ref="R4" authorId="0">
      <text>
        <r>
          <rPr>
            <i/>
            <sz val="9"/>
            <color indexed="81"/>
            <rFont val="Tahoma"/>
            <family val="2"/>
          </rPr>
          <t>Carpinus sp.</t>
        </r>
        <r>
          <rPr>
            <sz val="9"/>
            <color indexed="81"/>
            <rFont val="Tahoma"/>
            <family val="2"/>
          </rPr>
          <t>: 0-25.8°C</t>
        </r>
      </text>
    </comment>
    <comment ref="R6" authorId="0">
      <text>
        <r>
          <rPr>
            <b/>
            <i/>
            <sz val="9"/>
            <color indexed="81"/>
            <rFont val="Tahoma"/>
            <family val="2"/>
          </rPr>
          <t>Carya sp.</t>
        </r>
        <r>
          <rPr>
            <b/>
            <sz val="9"/>
            <color indexed="81"/>
            <rFont val="Tahoma"/>
            <family val="2"/>
          </rPr>
          <t>: 26.6°C</t>
        </r>
      </text>
    </comment>
    <comment ref="P9" authorId="0">
      <text>
        <r>
          <rPr>
            <b/>
            <sz val="9"/>
            <color indexed="81"/>
            <rFont val="Tahoma"/>
            <family val="2"/>
          </rPr>
          <t>in PFDB: 17,0- °C</t>
        </r>
      </text>
    </comment>
    <comment ref="J12" authorId="0">
      <text>
        <r>
          <rPr>
            <b/>
            <sz val="9"/>
            <color indexed="81"/>
            <rFont val="Tahoma"/>
            <family val="2"/>
          </rPr>
          <t xml:space="preserve">Only taxon so far with this MAT: </t>
        </r>
        <r>
          <rPr>
            <b/>
            <i/>
            <sz val="9"/>
            <color indexed="81"/>
            <rFont val="Tahoma"/>
            <family val="2"/>
          </rPr>
          <t>Tetrastigma</t>
        </r>
      </text>
    </comment>
    <comment ref="P12" authorId="0">
      <text>
        <r>
          <rPr>
            <b/>
            <sz val="9"/>
            <color indexed="81"/>
            <rFont val="Tahoma"/>
            <family val="2"/>
          </rPr>
          <t>NLR according PFDB
Ziziphus sinica [sinensis?]</t>
        </r>
        <r>
          <rPr>
            <b/>
            <sz val="9"/>
            <color indexed="81"/>
            <rFont val="Tahoma"/>
            <family val="2"/>
          </rPr>
          <t xml:space="preserve"> 16.5-21.3
(otherwise listed: </t>
        </r>
        <r>
          <rPr>
            <b/>
            <i/>
            <sz val="9"/>
            <color indexed="81"/>
            <rFont val="Tahoma"/>
            <family val="2"/>
          </rPr>
          <t>Z. incurva</t>
        </r>
        <r>
          <rPr>
            <b/>
            <sz val="9"/>
            <color indexed="81"/>
            <rFont val="Tahoma"/>
            <family val="2"/>
          </rPr>
          <t xml:space="preserve"> 15.6-24.7)</t>
        </r>
      </text>
    </comment>
    <comment ref="Q12" authorId="0">
      <text>
        <r>
          <rPr>
            <b/>
            <sz val="9"/>
            <color indexed="81"/>
            <rFont val="Tahoma"/>
            <family val="2"/>
          </rPr>
          <t>Z. sinensis is a syn. of Z. jujuba, species widespread in C. and E. Asia</t>
        </r>
      </text>
    </comment>
    <comment ref="H14" authorId="1">
      <text>
        <r>
          <rPr>
            <b/>
            <sz val="8"/>
            <color indexed="81"/>
            <rFont val="Tahoma"/>
            <family val="2"/>
          </rPr>
          <t>Bruder Grimm:</t>
        </r>
        <r>
          <rPr>
            <sz val="8"/>
            <color indexed="81"/>
            <rFont val="Tahoma"/>
            <family val="2"/>
          </rPr>
          <t xml:space="preserve">
In text said 10, mistyped?!</t>
        </r>
      </text>
    </comment>
    <comment ref="W23" authorId="0">
      <text>
        <r>
          <rPr>
            <b/>
            <sz val="9"/>
            <color indexed="81"/>
            <rFont val="Tahoma"/>
            <family val="2"/>
          </rPr>
          <t>Where determined?!</t>
        </r>
      </text>
    </comment>
    <comment ref="AB26" authorId="1">
      <text>
        <r>
          <rPr>
            <b/>
            <sz val="8"/>
            <color indexed="81"/>
            <rFont val="Tahoma"/>
            <family val="2"/>
          </rPr>
          <t>Should not be there (p.101)</t>
        </r>
      </text>
    </comment>
    <comment ref="AH26" authorId="1">
      <text>
        <r>
          <rPr>
            <b/>
            <sz val="8"/>
            <color indexed="81"/>
            <rFont val="Tahoma"/>
            <family val="2"/>
          </rPr>
          <t>Should not be there (p.101)</t>
        </r>
      </text>
    </comment>
    <comment ref="O32" authorId="1">
      <text>
        <r>
          <rPr>
            <b/>
            <sz val="8"/>
            <color indexed="81"/>
            <rFont val="Tahoma"/>
            <family val="2"/>
          </rPr>
          <t>Dalbergia: incorrect interval (l.b. ≤ 10(!)°C</t>
        </r>
      </text>
    </comment>
    <comment ref="F38" authorId="1">
      <text>
        <r>
          <rPr>
            <b/>
            <sz val="8"/>
            <color indexed="81"/>
            <rFont val="Tahoma"/>
            <family val="2"/>
          </rPr>
          <t>127 species
6 genera</t>
        </r>
      </text>
    </comment>
    <comment ref="G51" authorId="0">
      <text>
        <r>
          <rPr>
            <b/>
            <sz val="9"/>
            <color indexed="81"/>
            <rFont val="Tahoma"/>
            <family val="2"/>
          </rPr>
          <t>incl./excl. "cf." and "?"</t>
        </r>
      </text>
    </comment>
    <comment ref="R60" authorId="0">
      <text>
        <r>
          <rPr>
            <b/>
            <sz val="9"/>
            <color indexed="81"/>
            <rFont val="Tahoma"/>
            <family val="2"/>
          </rPr>
          <t xml:space="preserve">Candidate </t>
        </r>
        <r>
          <rPr>
            <b/>
            <i/>
            <sz val="9"/>
            <color indexed="81"/>
            <rFont val="Tahoma"/>
            <family val="2"/>
          </rPr>
          <t xml:space="preserve">P. fraxinifolia </t>
        </r>
        <r>
          <rPr>
            <b/>
            <sz val="9"/>
            <color indexed="81"/>
            <rFont val="Tahoma"/>
            <family val="2"/>
          </rPr>
          <t>absent according to list (but "</t>
        </r>
        <r>
          <rPr>
            <b/>
            <i/>
            <sz val="9"/>
            <color indexed="81"/>
            <rFont val="Tahoma"/>
            <family val="2"/>
          </rPr>
          <t xml:space="preserve">Pt. </t>
        </r>
        <r>
          <rPr>
            <b/>
            <sz val="9"/>
            <color indexed="81"/>
            <rFont val="Tahoma"/>
            <family val="2"/>
          </rPr>
          <t xml:space="preserve">sp." recorded) </t>
        </r>
      </text>
    </comment>
    <comment ref="H128" authorId="0">
      <text>
        <r>
          <rPr>
            <b/>
            <sz val="9"/>
            <color indexed="81"/>
            <rFont val="Tahoma"/>
            <family val="2"/>
          </rPr>
          <t>Sequoia excluded a priori</t>
        </r>
      </text>
    </comment>
    <comment ref="H132" authorId="0">
      <text>
        <r>
          <rPr>
            <b/>
            <sz val="9"/>
            <color indexed="81"/>
            <rFont val="Tahoma"/>
            <family val="2"/>
          </rPr>
          <t>Sequoia excluded a priori</t>
        </r>
      </text>
    </comment>
    <comment ref="J133" authorId="0">
      <text>
        <r>
          <rPr>
            <b/>
            <sz val="9"/>
            <color indexed="81"/>
            <rFont val="Tahoma"/>
            <family val="2"/>
          </rPr>
          <t>Mistyper? 
According to available data 13.8 (Cupressus)</t>
        </r>
      </text>
    </comment>
    <comment ref="H136" authorId="0">
      <text>
        <r>
          <rPr>
            <b/>
            <sz val="9"/>
            <color indexed="81"/>
            <rFont val="Tahoma"/>
            <family val="2"/>
          </rPr>
          <t>Sequoia excluded a priori</t>
        </r>
      </text>
    </comment>
    <comment ref="P149" authorId="1">
      <text>
        <r>
          <rPr>
            <b/>
            <sz val="8"/>
            <color indexed="81"/>
            <rFont val="Tahoma"/>
            <family val="2"/>
          </rPr>
          <t xml:space="preserve">Lower border 13.6 would fit with </t>
        </r>
        <r>
          <rPr>
            <b/>
            <i/>
            <sz val="8"/>
            <color indexed="81"/>
            <rFont val="Tahoma"/>
            <family val="2"/>
          </rPr>
          <t>P. terebinthus</t>
        </r>
      </text>
    </comment>
    <comment ref="L175" authorId="1">
      <text>
        <r>
          <rPr>
            <b/>
            <sz val="8"/>
            <color indexed="81"/>
            <rFont val="Tahoma"/>
            <family val="2"/>
          </rPr>
          <t>According  text</t>
        </r>
      </text>
    </comment>
    <comment ref="R175" authorId="1">
      <text>
        <r>
          <rPr>
            <b/>
            <sz val="8"/>
            <color indexed="81"/>
            <rFont val="Tahoma"/>
            <family val="2"/>
          </rPr>
          <t xml:space="preserve">Candidates 
</t>
        </r>
        <r>
          <rPr>
            <b/>
            <i/>
            <sz val="8"/>
            <color indexed="81"/>
            <rFont val="Tahoma"/>
            <family val="2"/>
          </rPr>
          <t xml:space="preserve">Juglans </t>
        </r>
        <r>
          <rPr>
            <b/>
            <sz val="8"/>
            <color indexed="81"/>
            <rFont val="Tahoma"/>
            <family val="2"/>
          </rPr>
          <t>if restricted</t>
        </r>
        <r>
          <rPr>
            <b/>
            <sz val="8"/>
            <color indexed="81"/>
            <rFont val="Tahoma"/>
            <family val="2"/>
          </rPr>
          <t xml:space="preserve">
</t>
        </r>
        <r>
          <rPr>
            <b/>
            <i/>
            <sz val="8"/>
            <color indexed="81"/>
            <rFont val="Tahoma"/>
            <family val="2"/>
          </rPr>
          <t xml:space="preserve">Tsuga </t>
        </r>
        <r>
          <rPr>
            <b/>
            <sz val="8"/>
            <color indexed="81"/>
            <rFont val="Tahoma"/>
            <family val="2"/>
          </rPr>
          <t xml:space="preserve">if restricted, but see 214.8cm
</t>
        </r>
        <r>
          <rPr>
            <b/>
            <sz val="8"/>
            <color indexed="81"/>
            <rFont val="Tahoma"/>
            <family val="2"/>
          </rPr>
          <t>Neither one reported from this depth</t>
        </r>
      </text>
    </comment>
    <comment ref="P196" authorId="0">
      <text>
        <r>
          <rPr>
            <b/>
            <sz val="9"/>
            <color indexed="81"/>
            <rFont val="Tahoma"/>
            <family val="2"/>
          </rPr>
          <t>With zero-interval in PFDB: 15.7°C</t>
        </r>
      </text>
    </comment>
    <comment ref="R196" authorId="0">
      <text>
        <r>
          <rPr>
            <b/>
            <sz val="9"/>
            <color indexed="81"/>
            <rFont val="Tahoma"/>
            <family val="2"/>
          </rPr>
          <t>Not listed in PFDF</t>
        </r>
      </text>
    </comment>
    <comment ref="H199" authorId="1">
      <text>
        <r>
          <rPr>
            <b/>
            <sz val="8"/>
            <color indexed="81"/>
            <rFont val="Tahoma"/>
            <family val="2"/>
          </rPr>
          <t>only genera used</t>
        </r>
      </text>
    </comment>
    <comment ref="F265" authorId="1">
      <text>
        <r>
          <rPr>
            <b/>
            <sz val="8"/>
            <color indexed="81"/>
            <rFont val="Tahoma"/>
            <family val="2"/>
          </rPr>
          <t>at family level</t>
        </r>
      </text>
    </comment>
    <comment ref="H268" authorId="1">
      <text>
        <r>
          <rPr>
            <b/>
            <sz val="8"/>
            <color indexed="81"/>
            <rFont val="Tahoma"/>
            <family val="2"/>
          </rPr>
          <t>?</t>
        </r>
      </text>
    </comment>
    <comment ref="H269" authorId="1">
      <text>
        <r>
          <rPr>
            <b/>
            <sz val="8"/>
            <color indexed="81"/>
            <rFont val="Tahoma"/>
            <family val="2"/>
          </rPr>
          <t>Should only be 33
Calculation not clear.</t>
        </r>
      </text>
    </comment>
    <comment ref="Q410" authorId="0">
      <text>
        <r>
          <rPr>
            <b/>
            <sz val="9"/>
            <color indexed="81"/>
            <rFont val="Tahoma"/>
            <family val="2"/>
          </rPr>
          <t>According to Xu et al.</t>
        </r>
      </text>
    </comment>
  </commentList>
</comments>
</file>

<file path=xl/comments2.xml><?xml version="1.0" encoding="utf-8"?>
<comments xmlns="http://schemas.openxmlformats.org/spreadsheetml/2006/main">
  <authors>
    <author>Bruder Grimm</author>
  </authors>
  <commentList>
    <comment ref="A40" authorId="0">
      <text>
        <r>
          <rPr>
            <b/>
            <sz val="8"/>
            <color indexed="81"/>
            <rFont val="Tahoma"/>
            <family val="2"/>
          </rPr>
          <t>only one sp. listed</t>
        </r>
      </text>
    </comment>
    <comment ref="A71" authorId="0">
      <text>
        <r>
          <rPr>
            <b/>
            <sz val="8"/>
            <color indexed="81"/>
            <rFont val="Tahoma"/>
            <family val="2"/>
          </rPr>
          <t>only one sp. listed</t>
        </r>
      </text>
    </comment>
    <comment ref="A99" authorId="0">
      <text>
        <r>
          <rPr>
            <b/>
            <sz val="8"/>
            <color indexed="81"/>
            <rFont val="Tahoma"/>
            <family val="2"/>
          </rPr>
          <t>only 1 sp. listed</t>
        </r>
      </text>
    </comment>
    <comment ref="A196" authorId="0">
      <text>
        <r>
          <rPr>
            <b/>
            <sz val="8"/>
            <color indexed="81"/>
            <rFont val="Tahoma"/>
            <family val="2"/>
          </rPr>
          <t>1 sp. listed</t>
        </r>
      </text>
    </comment>
    <comment ref="A197" authorId="0">
      <text>
        <r>
          <rPr>
            <b/>
            <sz val="8"/>
            <color indexed="81"/>
            <rFont val="Tahoma"/>
            <family val="2"/>
          </rPr>
          <t>2 spp. listed</t>
        </r>
      </text>
    </comment>
    <comment ref="C219" authorId="0">
      <text>
        <r>
          <rPr>
            <b/>
            <sz val="8"/>
            <color indexed="81"/>
            <rFont val="Tahoma"/>
            <family val="2"/>
          </rPr>
          <t>only in M&amp;U97</t>
        </r>
      </text>
    </comment>
    <comment ref="A320" authorId="0">
      <text>
        <r>
          <rPr>
            <b/>
            <sz val="8"/>
            <color indexed="81"/>
            <rFont val="Tahoma"/>
            <family val="2"/>
          </rPr>
          <t>only entry</t>
        </r>
      </text>
    </comment>
  </commentList>
</comments>
</file>

<file path=xl/comments3.xml><?xml version="1.0" encoding="utf-8"?>
<comments xmlns="http://schemas.openxmlformats.org/spreadsheetml/2006/main">
  <authors>
    <author>Cat Weazel</author>
  </authors>
  <commentList>
    <comment ref="AC55" authorId="0">
      <text>
        <r>
          <rPr>
            <b/>
            <sz val="9"/>
            <color indexed="81"/>
            <rFont val="Tahoma"/>
            <family val="2"/>
          </rPr>
          <t>as "</t>
        </r>
        <r>
          <rPr>
            <b/>
            <i/>
            <sz val="9"/>
            <color indexed="81"/>
            <rFont val="Tahoma"/>
            <family val="2"/>
          </rPr>
          <t>G. sp.</t>
        </r>
        <r>
          <rPr>
            <b/>
            <sz val="9"/>
            <color indexed="81"/>
            <rFont val="Tahoma"/>
            <family val="2"/>
          </rPr>
          <t>"</t>
        </r>
      </text>
    </comment>
    <comment ref="AE55" authorId="0">
      <text>
        <r>
          <rPr>
            <b/>
            <sz val="9"/>
            <color indexed="81"/>
            <rFont val="Tahoma"/>
            <family val="2"/>
          </rPr>
          <t>as "</t>
        </r>
        <r>
          <rPr>
            <b/>
            <i/>
            <sz val="9"/>
            <color indexed="81"/>
            <rFont val="Tahoma"/>
            <family val="2"/>
          </rPr>
          <t>G. sp.</t>
        </r>
        <r>
          <rPr>
            <b/>
            <sz val="9"/>
            <color indexed="81"/>
            <rFont val="Tahoma"/>
            <family val="2"/>
          </rPr>
          <t>"</t>
        </r>
      </text>
    </comment>
    <comment ref="V76" authorId="0">
      <text>
        <r>
          <rPr>
            <b/>
            <sz val="9"/>
            <color indexed="81"/>
            <rFont val="Tahoma"/>
            <family val="2"/>
          </rPr>
          <t>distortion unclear</t>
        </r>
      </text>
    </comment>
    <comment ref="Z101" authorId="0">
      <text>
        <r>
          <rPr>
            <b/>
            <sz val="9"/>
            <color indexed="81"/>
            <rFont val="Tahoma"/>
            <family val="2"/>
          </rPr>
          <t xml:space="preserve">as </t>
        </r>
        <r>
          <rPr>
            <b/>
            <i/>
            <sz val="9"/>
            <color indexed="81"/>
            <rFont val="Tahoma"/>
            <family val="2"/>
          </rPr>
          <t xml:space="preserve">Rosa </t>
        </r>
        <r>
          <rPr>
            <b/>
            <sz val="9"/>
            <color indexed="81"/>
            <rFont val="Tahoma"/>
            <family val="2"/>
          </rPr>
          <t>sp.</t>
        </r>
      </text>
    </comment>
    <comment ref="I130" authorId="0">
      <text>
        <r>
          <rPr>
            <b/>
            <sz val="9"/>
            <color indexed="81"/>
            <rFont val="Tahoma"/>
            <family val="2"/>
          </rPr>
          <t>not considered for MAT interval!</t>
        </r>
      </text>
    </comment>
    <comment ref="J130" authorId="0">
      <text>
        <r>
          <rPr>
            <b/>
            <sz val="9"/>
            <color indexed="81"/>
            <rFont val="Tahoma"/>
            <family val="2"/>
          </rPr>
          <t>not considered for MAT interval!</t>
        </r>
      </text>
    </comment>
  </commentList>
</comments>
</file>

<file path=xl/comments4.xml><?xml version="1.0" encoding="utf-8"?>
<comments xmlns="http://schemas.openxmlformats.org/spreadsheetml/2006/main">
  <authors>
    <author>Bruder Grimm</author>
  </authors>
  <commentList>
    <comment ref="C34" authorId="0">
      <text>
        <r>
          <rPr>
            <b/>
            <sz val="8"/>
            <color indexed="81"/>
            <rFont val="Tahoma"/>
            <family val="2"/>
          </rPr>
          <t>Genus: 0 (!)</t>
        </r>
      </text>
    </comment>
    <comment ref="D34" authorId="0">
      <text>
        <r>
          <rPr>
            <b/>
            <sz val="8"/>
            <color indexed="81"/>
            <rFont val="Tahoma"/>
            <family val="2"/>
          </rPr>
          <t>Genus: 27.5(!)</t>
        </r>
      </text>
    </comment>
    <comment ref="D37" authorId="0">
      <text>
        <r>
          <rPr>
            <b/>
            <sz val="8"/>
            <color indexed="81"/>
            <rFont val="Tahoma"/>
            <family val="2"/>
          </rPr>
          <t xml:space="preserve">Data for </t>
        </r>
        <r>
          <rPr>
            <b/>
            <i/>
            <sz val="8"/>
            <color indexed="81"/>
            <rFont val="Tahoma"/>
            <family val="2"/>
          </rPr>
          <t xml:space="preserve">Larix </t>
        </r>
        <r>
          <rPr>
            <b/>
            <sz val="8"/>
            <color indexed="81"/>
            <rFont val="Tahoma"/>
            <family val="2"/>
          </rPr>
          <t>sp.,
apparantly not used in original-CA</t>
        </r>
      </text>
    </comment>
    <comment ref="C41" authorId="0">
      <text>
        <r>
          <rPr>
            <b/>
            <sz val="8"/>
            <color indexed="81"/>
            <rFont val="Tahoma"/>
            <family val="2"/>
          </rPr>
          <t>only Engelhardia in online database</t>
        </r>
      </text>
    </comment>
    <comment ref="C52" authorId="0">
      <text>
        <r>
          <rPr>
            <b/>
            <sz val="8"/>
            <color indexed="81"/>
            <rFont val="Tahoma"/>
            <family val="2"/>
          </rPr>
          <t xml:space="preserve">Second </t>
        </r>
        <r>
          <rPr>
            <b/>
            <i/>
            <sz val="8"/>
            <color indexed="81"/>
            <rFont val="Tahoma"/>
            <family val="2"/>
          </rPr>
          <t>Pistacia</t>
        </r>
        <r>
          <rPr>
            <b/>
            <sz val="8"/>
            <color indexed="81"/>
            <rFont val="Tahoma"/>
            <family val="2"/>
          </rPr>
          <t>: 12(!) - 19.8</t>
        </r>
      </text>
    </comment>
    <comment ref="D78" authorId="0">
      <text>
        <r>
          <rPr>
            <b/>
            <sz val="8"/>
            <color indexed="81"/>
            <rFont val="Tahoma"/>
            <family val="2"/>
          </rPr>
          <t xml:space="preserve">15.4 for </t>
        </r>
        <r>
          <rPr>
            <b/>
            <i/>
            <sz val="8"/>
            <color indexed="81"/>
            <rFont val="Tahoma"/>
            <family val="2"/>
          </rPr>
          <t xml:space="preserve">Castanopsis </t>
        </r>
        <r>
          <rPr>
            <b/>
            <sz val="8"/>
            <color indexed="81"/>
            <rFont val="Tahoma"/>
            <family val="2"/>
          </rPr>
          <t>as NLR !!!</t>
        </r>
      </text>
    </comment>
    <comment ref="C82" authorId="0">
      <text>
        <r>
          <rPr>
            <b/>
            <i/>
            <sz val="8"/>
            <color indexed="81"/>
            <rFont val="Tahoma"/>
            <family val="2"/>
          </rPr>
          <t xml:space="preserve">Tsuga </t>
        </r>
        <r>
          <rPr>
            <b/>
            <sz val="8"/>
            <color indexed="81"/>
            <rFont val="Tahoma"/>
            <family val="2"/>
          </rPr>
          <t xml:space="preserve">sp.: 1.8
</t>
        </r>
        <r>
          <rPr>
            <b/>
            <i/>
            <sz val="8"/>
            <color indexed="81"/>
            <rFont val="Tahoma"/>
            <family val="2"/>
          </rPr>
          <t>T. diversifolia/ T. forrestii</t>
        </r>
        <r>
          <rPr>
            <b/>
            <sz val="8"/>
            <color indexed="81"/>
            <rFont val="Tahoma"/>
            <family val="2"/>
          </rPr>
          <t>: 6.2</t>
        </r>
      </text>
    </comment>
    <comment ref="D82" authorId="0">
      <text>
        <r>
          <rPr>
            <b/>
            <i/>
            <sz val="8"/>
            <color indexed="81"/>
            <rFont val="Tahoma"/>
            <family val="2"/>
          </rPr>
          <t xml:space="preserve">Tsuga </t>
        </r>
        <r>
          <rPr>
            <b/>
            <sz val="8"/>
            <color indexed="81"/>
            <rFont val="Tahoma"/>
            <family val="2"/>
          </rPr>
          <t xml:space="preserve">sp.: 21.9
</t>
        </r>
        <r>
          <rPr>
            <b/>
            <i/>
            <sz val="8"/>
            <color indexed="81"/>
            <rFont val="Tahoma"/>
            <family val="2"/>
          </rPr>
          <t>T. diversifolia/ T. forrestii</t>
        </r>
        <r>
          <rPr>
            <b/>
            <sz val="8"/>
            <color indexed="81"/>
            <rFont val="Tahoma"/>
            <family val="2"/>
          </rPr>
          <t>: 17.2</t>
        </r>
      </text>
    </comment>
    <comment ref="C88" authorId="0">
      <text>
        <r>
          <rPr>
            <b/>
            <sz val="8"/>
            <color indexed="81"/>
            <rFont val="Tahoma"/>
            <family val="2"/>
          </rPr>
          <t>7.3 if genus would be used as NLR</t>
        </r>
      </text>
    </comment>
    <comment ref="D88" authorId="0">
      <text>
        <r>
          <rPr>
            <b/>
            <sz val="8"/>
            <color indexed="81"/>
            <rFont val="Tahoma"/>
            <family val="2"/>
          </rPr>
          <t>21.9 if genus would be used</t>
        </r>
      </text>
    </comment>
  </commentList>
</comments>
</file>

<file path=xl/comments5.xml><?xml version="1.0" encoding="utf-8"?>
<comments xmlns="http://schemas.openxmlformats.org/spreadsheetml/2006/main">
  <authors>
    <author>Cat Weazel</author>
  </authors>
  <commentList>
    <comment ref="A342" authorId="0">
      <text>
        <r>
          <rPr>
            <b/>
            <sz val="9"/>
            <color indexed="81"/>
            <rFont val="Tahoma"/>
            <family val="2"/>
          </rPr>
          <t>Fossil name ↔ modern name?!</t>
        </r>
      </text>
    </comment>
    <comment ref="B342" authorId="0">
      <text>
        <r>
          <rPr>
            <b/>
            <sz val="9"/>
            <color indexed="81"/>
            <rFont val="Tahoma"/>
            <family val="2"/>
          </rPr>
          <t>Polygalaceae, not Rutaceae (as Zanthoxylum)
Genus endimic to Malaysia, NLR corrrect?!</t>
        </r>
      </text>
    </comment>
    <comment ref="H354" authorId="0">
      <text>
        <r>
          <rPr>
            <b/>
            <sz val="9"/>
            <color indexed="81"/>
            <rFont val="Tahoma"/>
            <family val="2"/>
          </rPr>
          <t>Unclear witch NLR</t>
        </r>
      </text>
    </comment>
    <comment ref="S354" authorId="0">
      <text>
        <r>
          <rPr>
            <b/>
            <sz val="9"/>
            <color indexed="81"/>
            <rFont val="Tahoma"/>
            <family val="2"/>
          </rPr>
          <t>Unclear witch NLR</t>
        </r>
      </text>
    </comment>
    <comment ref="S355" authorId="0">
      <text>
        <r>
          <rPr>
            <b/>
            <sz val="9"/>
            <color indexed="81"/>
            <rFont val="Tahoma"/>
            <family val="2"/>
          </rPr>
          <t>Unclear witch NLR</t>
        </r>
      </text>
    </comment>
  </commentList>
</comments>
</file>

<file path=xl/comments6.xml><?xml version="1.0" encoding="utf-8"?>
<comments xmlns="http://schemas.openxmlformats.org/spreadsheetml/2006/main">
  <authors>
    <author>Cat Weazel</author>
  </authors>
  <commentList>
    <comment ref="B21" authorId="0">
      <text>
        <r>
          <rPr>
            <b/>
            <sz val="9"/>
            <color indexed="81"/>
            <rFont val="Tahoma"/>
            <family val="2"/>
          </rPr>
          <t>Data joined for both listed NLRs</t>
        </r>
      </text>
    </comment>
    <comment ref="B23" authorId="0">
      <text>
        <r>
          <rPr>
            <b/>
            <sz val="9"/>
            <color indexed="81"/>
            <rFont val="Tahoma"/>
            <family val="2"/>
          </rPr>
          <t>Q. monimotricha occurs in China at 2000-3500 m a.s.l.
Q. pannosa is taxonomically obscure</t>
        </r>
      </text>
    </comment>
  </commentList>
</comments>
</file>

<file path=xl/comments7.xml><?xml version="1.0" encoding="utf-8"?>
<comments xmlns="http://schemas.openxmlformats.org/spreadsheetml/2006/main">
  <authors>
    <author>Cat Weazel</author>
  </authors>
  <commentList>
    <comment ref="D19" authorId="0">
      <text>
        <r>
          <rPr>
            <b/>
            <sz val="9"/>
            <color indexed="81"/>
            <rFont val="Tahoma"/>
            <family val="2"/>
          </rPr>
          <t>Only as joined interval</t>
        </r>
      </text>
    </comment>
  </commentList>
</comments>
</file>

<file path=xl/sharedStrings.xml><?xml version="1.0" encoding="utf-8"?>
<sst xmlns="http://schemas.openxmlformats.org/spreadsheetml/2006/main" count="10549" uniqueCount="2780">
  <si>
    <t>Study</t>
  </si>
  <si>
    <t>Time slice</t>
  </si>
  <si>
    <t>Area/Unit</t>
  </si>
  <si>
    <t>Method(s) applied</t>
  </si>
  <si>
    <t>Data</t>
  </si>
  <si>
    <t>(Max.) Number of available NLR (source: PFDB online)</t>
  </si>
  <si>
    <t>Number of informative NLR</t>
  </si>
  <si>
    <t>MAT l.b. [°C]</t>
  </si>
  <si>
    <t>MAT u.b. [°C]</t>
  </si>
  <si>
    <r>
      <t>∆</t>
    </r>
    <r>
      <rPr>
        <sz val="10"/>
        <rFont val="Tahoma"/>
        <family val="2"/>
      </rPr>
      <t>MAT</t>
    </r>
  </si>
  <si>
    <t>Outliers (cold)</t>
  </si>
  <si>
    <t>Outlier (hot)</t>
  </si>
  <si>
    <t>Lower boundary defined by</t>
  </si>
  <si>
    <t>Upper boundary defined by</t>
  </si>
  <si>
    <t>CMT l.b. [°C]</t>
  </si>
  <si>
    <t>CMT u.b. [°C]</t>
  </si>
  <si>
    <t>WMT l.b. [°C]</t>
  </si>
  <si>
    <t>WMT u.b. [°C]</t>
  </si>
  <si>
    <t>MAP l.b. [°C]</t>
  </si>
  <si>
    <t>MAP u.b. [°C]</t>
  </si>
  <si>
    <t>ΔMAP</t>
  </si>
  <si>
    <t>Climate</t>
  </si>
  <si>
    <t>Modern analog</t>
  </si>
  <si>
    <t>Akgün &amp; al. 2007</t>
  </si>
  <si>
    <t>Late Oligocene to Miocene</t>
  </si>
  <si>
    <t>Western and central Anatolia</t>
  </si>
  <si>
    <t>CA, P/A ratio</t>
  </si>
  <si>
    <t>Pollen</t>
  </si>
  <si>
    <t>Total</t>
  </si>
  <si>
    <t>–</t>
  </si>
  <si>
    <t>Latest Chattian</t>
  </si>
  <si>
    <t>Western Anatolia</t>
  </si>
  <si>
    <t>0?</t>
  </si>
  <si>
    <t>Cycadaceae</t>
  </si>
  <si>
    <r>
      <t>Carpinus</t>
    </r>
    <r>
      <rPr>
        <sz val="10"/>
        <rFont val="Tahoma"/>
        <family val="2"/>
      </rPr>
      <t xml:space="preserve"> [</t>
    </r>
    <r>
      <rPr>
        <i/>
        <sz val="10"/>
        <rFont val="Tahoma"/>
        <family val="2"/>
      </rPr>
      <t>caroliniana</t>
    </r>
    <r>
      <rPr>
        <sz val="10"/>
        <rFont val="Tahoma"/>
        <family val="2"/>
      </rPr>
      <t>]</t>
    </r>
  </si>
  <si>
    <t>Carya</t>
  </si>
  <si>
    <t>Pteris</t>
  </si>
  <si>
    <t>Lygodium</t>
  </si>
  <si>
    <t>Carpinus</t>
  </si>
  <si>
    <t>Cfa/(Csa/Cwa)</t>
  </si>
  <si>
    <t>U.S. Southeast 30-35°N, 80°-90°W, Shanghai (Kerkyra Is., Greece/ Yunnan,S Sichuan,Nepal)</t>
  </si>
  <si>
    <t>Earliest Aquitanian</t>
  </si>
  <si>
    <t>Trigonobalanus</t>
  </si>
  <si>
    <t>Tilia</t>
  </si>
  <si>
    <t>Araliaceae</t>
  </si>
  <si>
    <t>Taxodiaceae</t>
  </si>
  <si>
    <t>Cfa</t>
  </si>
  <si>
    <t>U.S. Southeast LA,MS,AL,GA,(SC,FL)</t>
  </si>
  <si>
    <t>Early Aquitanian</t>
  </si>
  <si>
    <r>
      <t xml:space="preserve">Carya </t>
    </r>
    <r>
      <rPr>
        <sz val="10"/>
        <rFont val="Tahoma"/>
        <family val="2"/>
      </rPr>
      <t>[</t>
    </r>
    <r>
      <rPr>
        <i/>
        <sz val="10"/>
        <rFont val="Tahoma"/>
        <family val="2"/>
      </rPr>
      <t>cordiformis</t>
    </r>
    <r>
      <rPr>
        <sz val="10"/>
        <rFont val="Tahoma"/>
        <family val="2"/>
      </rPr>
      <t>]</t>
    </r>
  </si>
  <si>
    <t>Quercus</t>
  </si>
  <si>
    <t>U.S. Southeast (TX),AR,LA,MS,AL,GA,(FL)</t>
  </si>
  <si>
    <t>Latest Burdigalian</t>
  </si>
  <si>
    <t>Cathaya</t>
  </si>
  <si>
    <t>Nyssa</t>
  </si>
  <si>
    <t>U.S. Southeast (LA),MS,AL,GA,(FL),SC,(NC)</t>
  </si>
  <si>
    <t>Central Anatolia</t>
  </si>
  <si>
    <t>Sabal</t>
  </si>
  <si>
    <t>U.S. Southeast (LA),MS,GA,(FL)</t>
  </si>
  <si>
    <t>Langhian</t>
  </si>
  <si>
    <t>Cupressaceae</t>
  </si>
  <si>
    <t>Gleichenia</t>
  </si>
  <si>
    <t>U.S. Southeast (LA,MS),AL,GA,(FL),SC,(NC)</t>
  </si>
  <si>
    <t>Early-middle Serravalian</t>
  </si>
  <si>
    <t>Mastixiaceae</t>
  </si>
  <si>
    <t>U.S. Southeast GA,(FL,SC)</t>
  </si>
  <si>
    <t>Arecoideae</t>
  </si>
  <si>
    <t>Armeria</t>
  </si>
  <si>
    <t>U.S. Southeast GA,(MS,FL,SC)</t>
  </si>
  <si>
    <t>Soma basin</t>
  </si>
  <si>
    <t>Leaves</t>
  </si>
  <si>
    <t>Populus balsamifera</t>
  </si>
  <si>
    <t>Myrica lignitum</t>
  </si>
  <si>
    <r>
      <t xml:space="preserve">Populus </t>
    </r>
    <r>
      <rPr>
        <sz val="10"/>
        <rFont val="Tahoma"/>
        <family val="2"/>
      </rPr>
      <t xml:space="preserve">cf. </t>
    </r>
    <r>
      <rPr>
        <i/>
        <sz val="10"/>
        <rFont val="Tahoma"/>
        <family val="2"/>
      </rPr>
      <t>balsamoides</t>
    </r>
  </si>
  <si>
    <t>Ulmus carpinoides</t>
  </si>
  <si>
    <t>Pinus palaeostrobus</t>
  </si>
  <si>
    <t>Boston Mts [S Ozark Mts], Shanghai/S Jiangsu</t>
  </si>
  <si>
    <t>According taxa listed in Appendix B and PFDB (Okt. 2010)</t>
  </si>
  <si>
    <t>Myrica cerifera</t>
  </si>
  <si>
    <t>Taxodium</t>
  </si>
  <si>
    <t>Cfa/Cwa</t>
  </si>
  <si>
    <t>U.S. Southeast 30-35°N/80°-100°W,(Hunan,Zhejiang)/ Sichuan</t>
  </si>
  <si>
    <t>Early-middle Serravalian/earliest Tortonian</t>
  </si>
  <si>
    <t>Sapotaceae</t>
  </si>
  <si>
    <t>Pinus sylvestris</t>
  </si>
  <si>
    <t>Cfa/ Cwa/ Csa</t>
  </si>
  <si>
    <t>Chongqing and adjacent areas, C China, Kutaisi, Rasht, Shikoko, C Honshu, southernmost Corea, U.S.Southeast: 30-37°N, 75-95°W/ Wanyan, easternmost Sichuan, Katmandu/ Tirana, Ulcinj</t>
  </si>
  <si>
    <t>Revesia</t>
  </si>
  <si>
    <t>U.S. Southeast: (SC,FL),GA,MS,LA,(AR)</t>
  </si>
  <si>
    <t>Early Tortonian</t>
  </si>
  <si>
    <t>Engelhardia</t>
  </si>
  <si>
    <t>Cfa/Csa</t>
  </si>
  <si>
    <t>U.S.Southeast: 30-36°N,75-95°W, Rasht, Shikoko // Wanyan, easternmost Sichuan, Katmandu; eastern Mediterranean (Sicily, Albania-Monten., Kerkyra, Antalya, Libanon</t>
  </si>
  <si>
    <t>Middle Tortonian</t>
  </si>
  <si>
    <t>U.S. Southeast: (SC,FL),GA,MS,LA,AR,(TX) // Antalya // Nanchong</t>
  </si>
  <si>
    <t>Alcalde Olivares et al. 2004</t>
  </si>
  <si>
    <t>Pliocene</t>
  </si>
  <si>
    <t>Cantabria</t>
  </si>
  <si>
    <t>CA</t>
  </si>
  <si>
    <t>Wood, pollen, (cones)</t>
  </si>
  <si>
    <t>Full</t>
  </si>
  <si>
    <t>Wood</t>
  </si>
  <si>
    <t>???</t>
  </si>
  <si>
    <t>Cones</t>
  </si>
  <si>
    <t>Synopsis, "with a probability of 96.3% → outlier"</t>
  </si>
  <si>
    <t>1 outlier</t>
  </si>
  <si>
    <t>Pinus peuce</t>
  </si>
  <si>
    <t>Böhme &amp; al. 2007</t>
  </si>
  <si>
    <t>Late Ottnangian</t>
  </si>
  <si>
    <t>Ortenburg</t>
  </si>
  <si>
    <t>Xylocarpus, Carapa</t>
  </si>
  <si>
    <t>Castanea</t>
  </si>
  <si>
    <t>Lauraceae</t>
  </si>
  <si>
    <t>Bumelia</t>
  </si>
  <si>
    <t>Cwa or Cfa</t>
  </si>
  <si>
    <t xml:space="preserve">Phu Lien, Vietnam MAP + 300 / Magong </t>
  </si>
  <si>
    <t>Late Karpatian</t>
  </si>
  <si>
    <t>Southern Franconian Alb</t>
  </si>
  <si>
    <t>Acacia catechu</t>
  </si>
  <si>
    <t>Pistazia terebinthus</t>
  </si>
  <si>
    <t>Cupressus</t>
  </si>
  <si>
    <t>Robinia</t>
  </si>
  <si>
    <t>Dipterocarpaceae</t>
  </si>
  <si>
    <t>Crataegus</t>
  </si>
  <si>
    <t>Cfa (Csa/Cwa)</t>
  </si>
  <si>
    <t>U.S. South East: 30-35°N, 75-90°W// Yibin, Sichuan // Kerkyra</t>
  </si>
  <si>
    <t>Early Badenian</t>
  </si>
  <si>
    <t>Older Series</t>
  </si>
  <si>
    <t>Toona sinensis</t>
  </si>
  <si>
    <t>Cinnamomum</t>
  </si>
  <si>
    <t>U.S. Southeast: 30-37°N, 75-95°W; Rasht, (Japan, E China)// Kerkyra, Ulcinj // Yibin</t>
  </si>
  <si>
    <t>Middle Badenian</t>
  </si>
  <si>
    <t>Middle Series</t>
  </si>
  <si>
    <t>As above // + Tirana // China,Nepal : 1300-1500 m a.s.l.</t>
  </si>
  <si>
    <t>Bozukov &amp; al. 2009</t>
  </si>
  <si>
    <t>Late Eocene to Oligocene</t>
  </si>
  <si>
    <t>Leaves or seeds</t>
  </si>
  <si>
    <t>NEW</t>
  </si>
  <si>
    <t>Discrepancies between fossil list and intervals</t>
  </si>
  <si>
    <t>Late Eocene</t>
  </si>
  <si>
    <t>Bourgas</t>
  </si>
  <si>
    <t>Seeds, fruits</t>
  </si>
  <si>
    <t>Late Eocene to early Oligocene</t>
  </si>
  <si>
    <t>Hvoyna</t>
  </si>
  <si>
    <t>?</t>
  </si>
  <si>
    <t>Eleshnitsa-I</t>
  </si>
  <si>
    <t>Early Oligocene</t>
  </si>
  <si>
    <t>Eleshnitsa-II</t>
  </si>
  <si>
    <t>Borino-Teshel</t>
  </si>
  <si>
    <t>Momchilovtsi</t>
  </si>
  <si>
    <t>Boukovo</t>
  </si>
  <si>
    <r>
      <t xml:space="preserve">?: </t>
    </r>
    <r>
      <rPr>
        <sz val="10"/>
        <color indexed="10"/>
        <rFont val="Tahoma"/>
        <family val="2"/>
      </rPr>
      <t>Dalbergia</t>
    </r>
  </si>
  <si>
    <t>Polkovnik Serafimovo</t>
  </si>
  <si>
    <t>Late Oligocene</t>
  </si>
  <si>
    <t>Brezhani</t>
  </si>
  <si>
    <t>Borovets</t>
  </si>
  <si>
    <t>Bobovdol</t>
  </si>
  <si>
    <t>Bobovdol–Babino</t>
  </si>
  <si>
    <t>Bruch &amp; Mosbrugger 2002</t>
  </si>
  <si>
    <t>Oligocene</t>
  </si>
  <si>
    <t>Vegetation "clusters"</t>
  </si>
  <si>
    <t>Cluster 2a</t>
  </si>
  <si>
    <t>Pterocarya</t>
  </si>
  <si>
    <t>Cluster 2b</t>
  </si>
  <si>
    <t>Cyatheaceae</t>
  </si>
  <si>
    <t>Cluster 2c</t>
  </si>
  <si>
    <t>Cluster 3</t>
  </si>
  <si>
    <t>Cluster 4</t>
  </si>
  <si>
    <t>Symplocos</t>
  </si>
  <si>
    <t>Sectional data</t>
  </si>
  <si>
    <t>Only figure given, no tabulated data</t>
  </si>
  <si>
    <t>Bruch &amp; Zhilin 2007</t>
  </si>
  <si>
    <t>early Early Miocene (Aquitanian)</t>
  </si>
  <si>
    <t>Kazakhstan</t>
  </si>
  <si>
    <t>Both</t>
  </si>
  <si>
    <t>Relict taxa excluded, unclear which</t>
  </si>
  <si>
    <t>Information below extracted from Bruch &amp; Zhilin, table 2.</t>
  </si>
  <si>
    <t>Akmola</t>
  </si>
  <si>
    <t>? Leaves</t>
  </si>
  <si>
    <t>14(+1)</t>
  </si>
  <si>
    <r>
      <t xml:space="preserve">None (1: </t>
    </r>
    <r>
      <rPr>
        <i/>
        <sz val="10"/>
        <rFont val="Tahoma"/>
        <family val="2"/>
      </rPr>
      <t>Glyptostrobus [</t>
    </r>
    <r>
      <rPr>
        <sz val="10"/>
        <rFont val="Tahoma"/>
        <family val="2"/>
      </rPr>
      <t>seems to be generally excluded from analysis])</t>
    </r>
  </si>
  <si>
    <t>None</t>
  </si>
  <si>
    <t>Zelkova carpinifolia, Z. serrata</t>
  </si>
  <si>
    <t>Cfa(Cwa)</t>
  </si>
  <si>
    <t>S Ozark Mts, C Okla., C-E China (Henan-Jiangsu) // Chengdu, Qingjiang</t>
  </si>
  <si>
    <t>Altyn-Shokysu II</t>
  </si>
  <si>
    <t>14-16(+1)</t>
  </si>
  <si>
    <r>
      <t>Ulmus laevis</t>
    </r>
    <r>
      <rPr>
        <sz val="10"/>
        <rFont val="Tahoma"/>
        <family val="2"/>
      </rPr>
      <t/>
    </r>
  </si>
  <si>
    <t>Altyn-Shokysu IV</t>
  </si>
  <si>
    <t>12(+2)</t>
  </si>
  <si>
    <t>Ulmus laevis</t>
  </si>
  <si>
    <t>Altyn-Shokysu VI</t>
  </si>
  <si>
    <t>12(+1)</t>
  </si>
  <si>
    <t>None(1)</t>
  </si>
  <si>
    <t>Ashutas / Ashutas-I</t>
  </si>
  <si>
    <t>49(+2)</t>
  </si>
  <si>
    <r>
      <t>None(1)</t>
    </r>
    <r>
      <rPr>
        <i/>
        <sz val="10"/>
        <color indexed="10"/>
        <rFont val="Tahoma"/>
        <family val="2"/>
      </rPr>
      <t/>
    </r>
  </si>
  <si>
    <t>Hefei, Anhui; Holdenville, OK: WMT + 3°C; Kutaisi: MAP +200mm</t>
  </si>
  <si>
    <t>Ashutas / Bol'shoj Log</t>
  </si>
  <si>
    <t>24(+1)</t>
  </si>
  <si>
    <r>
      <t xml:space="preserve">Taxodium </t>
    </r>
    <r>
      <rPr>
        <sz val="10"/>
        <rFont val="Tahoma"/>
        <family val="2"/>
      </rPr>
      <t>(</t>
    </r>
    <r>
      <rPr>
        <i/>
        <sz val="10"/>
        <rFont val="Tahoma"/>
        <family val="2"/>
      </rPr>
      <t xml:space="preserve">Cyclocarya </t>
    </r>
    <r>
      <rPr>
        <sz val="10"/>
        <rFont val="Tahoma"/>
        <family val="2"/>
      </rPr>
      <t>e.f.a.)</t>
    </r>
  </si>
  <si>
    <r>
      <t>Populus balsamifera [</t>
    </r>
    <r>
      <rPr>
        <sz val="10"/>
        <rFont val="Tahoma"/>
        <family val="2"/>
      </rPr>
      <t>Betula pubescens e.f.a.]</t>
    </r>
  </si>
  <si>
    <t>Ashutas / Ovrag I</t>
  </si>
  <si>
    <t>26(+1)</t>
  </si>
  <si>
    <t>Alnus incana</t>
  </si>
  <si>
    <t>Tilia americana</t>
  </si>
  <si>
    <t>Ashutas / Ovrag II</t>
  </si>
  <si>
    <t>Populus balsamifera [Betula pubescens e.f.a.]</t>
  </si>
  <si>
    <t>Ashutas / Ovrag III</t>
  </si>
  <si>
    <t>Ashutas / Ovrag V</t>
  </si>
  <si>
    <t>14(+2)</t>
  </si>
  <si>
    <r>
      <rPr>
        <i/>
        <sz val="10"/>
        <color indexed="10"/>
        <rFont val="Tahoma"/>
        <family val="2"/>
      </rPr>
      <t>Symplocos</t>
    </r>
    <r>
      <rPr>
        <i/>
        <sz val="10"/>
        <rFont val="Tahoma"/>
        <family val="2"/>
      </rPr>
      <t xml:space="preserve"> </t>
    </r>
    <r>
      <rPr>
        <sz val="10"/>
        <rFont val="Tahoma"/>
        <family val="2"/>
      </rPr>
      <t>(</t>
    </r>
    <r>
      <rPr>
        <i/>
        <sz val="10"/>
        <rFont val="Tahoma"/>
        <family val="2"/>
      </rPr>
      <t xml:space="preserve">Pseudolarix </t>
    </r>
    <r>
      <rPr>
        <sz val="10"/>
        <rFont val="Tahoma"/>
        <family val="2"/>
      </rPr>
      <t>e.f.a.)</t>
    </r>
  </si>
  <si>
    <t>Ashutas / Pozadi, Ovrag II</t>
  </si>
  <si>
    <t>Not enough taxa</t>
  </si>
  <si>
    <t>Ashutas / Sloj-1</t>
  </si>
  <si>
    <t>15(+1)</t>
  </si>
  <si>
    <t>Ashutas / Sloj-2</t>
  </si>
  <si>
    <t>30(+2)</t>
  </si>
  <si>
    <t>Ashutas / Sloj-3</t>
  </si>
  <si>
    <t>17(+1)</t>
  </si>
  <si>
    <r>
      <rPr>
        <i/>
        <sz val="10"/>
        <color indexed="10"/>
        <rFont val="Tahoma"/>
        <family val="2"/>
      </rPr>
      <t xml:space="preserve">Pseudolarix </t>
    </r>
    <r>
      <rPr>
        <sz val="10"/>
        <color indexed="10"/>
        <rFont val="Tahoma"/>
        <family val="2"/>
      </rPr>
      <t>excluded</t>
    </r>
  </si>
  <si>
    <r>
      <t xml:space="preserve">Taxodium </t>
    </r>
    <r>
      <rPr>
        <sz val="10"/>
        <rFont val="Tahoma"/>
        <family val="2"/>
      </rPr>
      <t>(</t>
    </r>
    <r>
      <rPr>
        <i/>
        <sz val="10"/>
        <rFont val="Tahoma"/>
        <family val="2"/>
      </rPr>
      <t xml:space="preserve">Pseudolarix </t>
    </r>
    <r>
      <rPr>
        <sz val="10"/>
        <rFont val="Tahoma"/>
        <family val="2"/>
      </rPr>
      <t>e.f.a.)</t>
    </r>
  </si>
  <si>
    <t>Ashutas / Sloj-4</t>
  </si>
  <si>
    <t>Berdy</t>
  </si>
  <si>
    <t>Chiliktysor</t>
  </si>
  <si>
    <t>Betula lenta</t>
  </si>
  <si>
    <t>Erzhilansay</t>
  </si>
  <si>
    <t>23(+1)</t>
  </si>
  <si>
    <t>Kinjak / Kinjak 1a</t>
  </si>
  <si>
    <t>Kinjak / Kinjak 1b</t>
  </si>
  <si>
    <t>Kinjak / Kinjak 2a</t>
  </si>
  <si>
    <t>10(+1)</t>
  </si>
  <si>
    <t>Ailanthus altissima</t>
  </si>
  <si>
    <t>Kinjak / Kinjak 2b</t>
  </si>
  <si>
    <t>N/A</t>
  </si>
  <si>
    <t>Kintykche / Kintykche 1a</t>
  </si>
  <si>
    <t>Kintykche / Kintykche 1b</t>
  </si>
  <si>
    <t>29(+1)</t>
  </si>
  <si>
    <r>
      <t xml:space="preserve">None(0: </t>
    </r>
    <r>
      <rPr>
        <i/>
        <sz val="10"/>
        <rFont val="Tahoma"/>
        <family val="2"/>
      </rPr>
      <t xml:space="preserve">Glyptostrobus </t>
    </r>
    <r>
      <rPr>
        <sz val="10"/>
        <rFont val="Tahoma"/>
        <family val="2"/>
      </rPr>
      <t>excluded)</t>
    </r>
  </si>
  <si>
    <t>Acer saccharinum / Tilia</t>
  </si>
  <si>
    <t>Cfa/(Csa,Cwa)</t>
  </si>
  <si>
    <t>U.S. Southeast: (FL),GA,SC // Kerkyra // Yibin</t>
  </si>
  <si>
    <t>Krugloye</t>
  </si>
  <si>
    <t>18-19</t>
  </si>
  <si>
    <t>Mynsualmas / Mynsualmas 1</t>
  </si>
  <si>
    <t>19(+1)</t>
  </si>
  <si>
    <t>Mynsualmas / Mynsualmas 2</t>
  </si>
  <si>
    <t>Nausha</t>
  </si>
  <si>
    <t>Bruch &amp; al. 2006</t>
  </si>
  <si>
    <t>Tortonian/Pannonian (MN 9-12)</t>
  </si>
  <si>
    <t>Total flora</t>
  </si>
  <si>
    <t>Pannonian E (MN10)</t>
  </si>
  <si>
    <t>AMPFLWANG Austria (Styria)</t>
  </si>
  <si>
    <t>Fruits and seeds</t>
  </si>
  <si>
    <t>Early or Late (stage E, MN10) Pannonian</t>
  </si>
  <si>
    <t>AUBENHAM S Germany</t>
  </si>
  <si>
    <t>Pannonian E/F</t>
  </si>
  <si>
    <t>BUKKÁBRÁNY Hungary</t>
  </si>
  <si>
    <t>Maeotian (eastern Paratethys stage)</t>
  </si>
  <si>
    <t>BULGARIA C1/DR-18 Bulgaria</t>
  </si>
  <si>
    <t>Pannonian E</t>
  </si>
  <si>
    <t>DELURENI Romania (Borod Basin)</t>
  </si>
  <si>
    <t>Late Pannonian</t>
  </si>
  <si>
    <t>DUBONA Serbia</t>
  </si>
  <si>
    <t>Pannonian D/E</t>
  </si>
  <si>
    <t>DURINCI Serbia</t>
  </si>
  <si>
    <t>Late Tortonian</t>
  </si>
  <si>
    <t>FRECHEN OPEN PIT MINE NW Germany</t>
  </si>
  <si>
    <t>Pannonian, MN 9–10</t>
  </si>
  <si>
    <t>GROSSENREITH Upper Austria</t>
  </si>
  <si>
    <t>HAMBACH OPEN PIT MINE NW Germany</t>
  </si>
  <si>
    <t>Pannonian</t>
  </si>
  <si>
    <t>HIDAS Hungary</t>
  </si>
  <si>
    <t>Late Miocene/Late Sarmatian (eastern Paratethys stage)</t>
  </si>
  <si>
    <t>HOKTEMBERYAN 5 Armenia</t>
  </si>
  <si>
    <t>Late Miocene</t>
  </si>
  <si>
    <t>KLETTWITZ 12 E Germany</t>
  </si>
  <si>
    <t>Early Pannonian E</t>
  </si>
  <si>
    <t>LAAERBERG Austria (Vienna Basin)</t>
  </si>
  <si>
    <t>Pannonian, MN 9</t>
  </si>
  <si>
    <t>LEONBERG S Germany</t>
  </si>
  <si>
    <t>LOHNSBURG Upper Austria</t>
  </si>
  <si>
    <t>Tortonian</t>
  </si>
  <si>
    <t>MAKRILIA Greece (Crete) fruits and seeds,</t>
  </si>
  <si>
    <t>Fruits, seeds and leaves</t>
  </si>
  <si>
    <t>Pannonian F</t>
  </si>
  <si>
    <t>MORAVIAN BASIN Czech Republic (Vienna Basin)</t>
  </si>
  <si>
    <t>NEUHAUS Austria (Styria)</t>
  </si>
  <si>
    <t>NEUSIEDL E Austria</t>
  </si>
  <si>
    <t>NITRA Slovakia</t>
  </si>
  <si>
    <t>OAS BASIN (Satu Mare) Romania</t>
  </si>
  <si>
    <t>ROZSASZENTMARTON Hungary</t>
  </si>
  <si>
    <t>U.S., NC, northernmost SC, flat (0-250m), WMT -2°C, MAP +100mm</t>
  </si>
  <si>
    <t>SCHNEEGATTERN Upper Austria</t>
  </si>
  <si>
    <t>TRIOPETRA Greece (Crete)</t>
  </si>
  <si>
    <t>VISONTA Hungary</t>
  </si>
  <si>
    <t>VOESENDORF Austria (Vienna Basin)</t>
  </si>
  <si>
    <t>WIEN E-F Austria (Vienna Basin)</t>
  </si>
  <si>
    <t>Erdei &amp; al. 2007</t>
  </si>
  <si>
    <t>Oligocene to early Pliocene</t>
  </si>
  <si>
    <t>Hungary</t>
  </si>
  <si>
    <t>Romanian</t>
  </si>
  <si>
    <t>Pula</t>
  </si>
  <si>
    <t>Not specified</t>
  </si>
  <si>
    <t>Cfa/(Cfb,Cwa)</t>
  </si>
  <si>
    <t>U.S. East: (TN),WV,VA,MD,DE; N Italy; Caucasus, c.500m a.s.l.; Pakistan, India, China, c. 1500 m a.s.l. // Blacksburg, VA</t>
  </si>
  <si>
    <t>Gérce</t>
  </si>
  <si>
    <t>Scottsboro, AL WMT +1°, MAP + 200mm; Nashville, TN MAP +20mm, CMT -0.5°C, WMT +2°C</t>
  </si>
  <si>
    <t>Sarmatian</t>
  </si>
  <si>
    <t>Felsőtárkány</t>
  </si>
  <si>
    <t>Csa</t>
  </si>
  <si>
    <t>Pisa</t>
  </si>
  <si>
    <t>Tállya</t>
  </si>
  <si>
    <t>Pisa, Samsun</t>
  </si>
  <si>
    <t>E.-Ligetmajor</t>
  </si>
  <si>
    <t>Csa/(Cfa)</t>
  </si>
  <si>
    <t>W Medit.,Albania: MAP ±100mm, CMT +2-4°C // Lawton, OK: MAP -50mm, WMT +2°C, CMT -1.5°C</t>
  </si>
  <si>
    <t>E.-Barnamáj</t>
  </si>
  <si>
    <t>Cfa/Csa/Cwa</t>
  </si>
  <si>
    <t>Trieste // Pisa // Guiyang</t>
  </si>
  <si>
    <t>Erdőbénye-Kővágó oldal</t>
  </si>
  <si>
    <t>Cwa</t>
  </si>
  <si>
    <t>Chengdu</t>
  </si>
  <si>
    <t>Badenian</t>
  </si>
  <si>
    <t>Nógrádszakál</t>
  </si>
  <si>
    <t xml:space="preserve">WMT ±0.5°C: Parachinar; Newport, TN; Reidsville, NC //  Lenkoran, S Caucasus // Wanyuan, Sichuan </t>
  </si>
  <si>
    <t>Karpatian</t>
  </si>
  <si>
    <t>Magyaregregy</t>
  </si>
  <si>
    <t>Cfa/(Cwa)</t>
  </si>
  <si>
    <t>U.S. Southeast: (AR),MS,GA,SC,NC; Matsuyama // Chengdu</t>
  </si>
  <si>
    <t>Eggenburgian</t>
  </si>
  <si>
    <t>Ipolytarnóc</t>
  </si>
  <si>
    <t>U.S. Southeast: GA,SC // Yibin</t>
  </si>
  <si>
    <t>Egerian</t>
  </si>
  <si>
    <t>Vértesszőlős</t>
  </si>
  <si>
    <t>U.S. Mideast (AR),IL,IN,KY,TN,NC,(MD); Zunyi, Guizhou</t>
  </si>
  <si>
    <t>Pomáz</t>
  </si>
  <si>
    <t>U.S. Southeast (AR,FL),GA,SC,NC,(TN) // Kerkyra // Yibin, Chengdu</t>
  </si>
  <si>
    <t>Kesztölc</t>
  </si>
  <si>
    <t>U.S. Southeast (AR),GA,SC,NC,(TN) // Kerkyra // Yibin, Chengdu</t>
  </si>
  <si>
    <t>Andornaktálya</t>
  </si>
  <si>
    <t>Boerne, TX // Chengdu</t>
  </si>
  <si>
    <t>Eger-Wind</t>
  </si>
  <si>
    <t>U.S.: SC // Kerkyra — CMT -1°C</t>
  </si>
  <si>
    <t>Kiscellian</t>
  </si>
  <si>
    <t>Nagybátony–Újlak</t>
  </si>
  <si>
    <r>
      <t xml:space="preserve">excluding </t>
    </r>
    <r>
      <rPr>
        <i/>
        <sz val="10"/>
        <rFont val="Tahoma"/>
        <family val="2"/>
      </rPr>
      <t>Ceratozamia</t>
    </r>
  </si>
  <si>
    <t>Jackson, MS; Winsboro, LA</t>
  </si>
  <si>
    <r>
      <t xml:space="preserve">excluding </t>
    </r>
    <r>
      <rPr>
        <i/>
        <sz val="10"/>
        <rFont val="Tahoma"/>
        <family val="2"/>
      </rPr>
      <t xml:space="preserve">Quercus </t>
    </r>
    <r>
      <rPr>
        <sz val="10"/>
        <rFont val="Tahoma"/>
        <family val="2"/>
      </rPr>
      <t xml:space="preserve">sect. </t>
    </r>
    <r>
      <rPr>
        <i/>
        <sz val="10"/>
        <rFont val="Tahoma"/>
        <family val="2"/>
      </rPr>
      <t>Cerris</t>
    </r>
  </si>
  <si>
    <t>Linchang, Yunnan MAP -200mm; Simao, Yunnan CMT +0.5°C WMT -3°C</t>
  </si>
  <si>
    <t>Eger–Kiseged</t>
  </si>
  <si>
    <t>Figueiral &amp; al. 1999</t>
  </si>
  <si>
    <t>CA for comparison</t>
  </si>
  <si>
    <t>Wood (pollen data provided, n.a.)</t>
  </si>
  <si>
    <t xml:space="preserve">No details given on number of NLRs and outliers, data extracted from text tables 1 and 4 </t>
  </si>
  <si>
    <t>Garzweiler seam III, according data provided in text tables 1 and 4, and PFDB (Nov. 2010)</t>
  </si>
  <si>
    <t>Erica arborea</t>
  </si>
  <si>
    <t>Garzweiler seam II</t>
  </si>
  <si>
    <t>Garzweiler seam II, according data provided in text tables 1 and 4, and PFDB (Nov. 2010)</t>
  </si>
  <si>
    <t>1: Glyptostrobus</t>
  </si>
  <si>
    <t>1: Sciadopitys</t>
  </si>
  <si>
    <t>Glyptostrobus</t>
  </si>
  <si>
    <t>Mastixia</t>
  </si>
  <si>
    <t>Garzweiler seam I</t>
  </si>
  <si>
    <t>Garzweiler seam I, according data provided in text tables 1 and 4, and PFDB (Nov. 2010)</t>
  </si>
  <si>
    <t>Cupressaceae, Picea/Larix</t>
  </si>
  <si>
    <t>2: Empetrum nigrum/Ledum sp., Sciadopitys</t>
  </si>
  <si>
    <t>0: Trigonobalanus, Phoenix</t>
  </si>
  <si>
    <t>Trigonobalanus, Phoenix</t>
  </si>
  <si>
    <t>1: Empetrum nigrum-Ledum sp.</t>
  </si>
  <si>
    <t>2: Trigonobalanus, Phoenix</t>
  </si>
  <si>
    <t>Ivanov &amp; al. 2002</t>
  </si>
  <si>
    <t>Middle to Upper Miocene (Lower Badenian to Lower Pontian)</t>
  </si>
  <si>
    <t>southern Forecarpathian Basin</t>
  </si>
  <si>
    <t>Not explicitly said</t>
  </si>
  <si>
    <t>U.S.Southeast (AR,LA),MS,GA,SC,NC,(TN); Rasht // Sichuan</t>
  </si>
  <si>
    <t>Upper Badenian</t>
  </si>
  <si>
    <t>Volhynian (Samartian)</t>
  </si>
  <si>
    <t>U.S.Southeast (AR,LA),MS,(AL),GA,SC,NC,(TN); Rasht; Matsuyama // Dalmatia; Miliana, Algeria // Sichuan</t>
  </si>
  <si>
    <t>Bessarabian (Samartian)</t>
  </si>
  <si>
    <t>U.S.Southeast (AR,MS),GA,SC,NC,(TN); Rasht; Dinghai // Chengdu, Sichuan</t>
  </si>
  <si>
    <t>Chersonian (Samartian)</t>
  </si>
  <si>
    <t>U.S. Southeast: 33-38°N, 75-100°W; Caucasus (~500m a.s.l.); Italian Adria; Parachinar; C, E China: NE Hubei to coast; (C Japan) // W,E Mediterranean; Trabzon; Gorgan; Lenkoran // Shaanxi, Sichuan, (Henan, Guizhou)</t>
  </si>
  <si>
    <t>Lower Maeotian</t>
  </si>
  <si>
    <t>U.S. Southeast: 33-38°N, 75-97.5°W; Trieste; Rasht; Parachinar; C,E China; (C Japan) // W,E Mediterranean; Lenkoran // Shaanxi, Sichuan, (Henan, Guizhou)</t>
  </si>
  <si>
    <t>Upper Maeotian</t>
  </si>
  <si>
    <t>U.S. Southeast: 33-40°N, 75-97.5°W; N Italy: Po Basin; Caucasus (~500m a.s.l.); Rasht; Parachinar; C,E China; (S Korea; C Japan) // W,E Mediterranean; Trabzon; Lenkoran // Shaanxi, Sichuan, Henan, (Guizhou)</t>
  </si>
  <si>
    <t>Lower Pontian</t>
  </si>
  <si>
    <t>U.S. Southeast: 33-38°N, 75-100°W; Italy: Adria coast; Kutaisi; Rasht; Parachinar; C,E China; Takamatsu // W,E Mediterranean; Lenkoran // Shaanxi, Sichuan, (Henan, Guizhou)</t>
  </si>
  <si>
    <t>Ivanov &amp; al. 2007</t>
  </si>
  <si>
    <t>Listed NLR</t>
  </si>
  <si>
    <t>Taxa available online\Total</t>
  </si>
  <si>
    <t>* [Differences between raw data vs. pictured intervals: See special notes]</t>
  </si>
  <si>
    <t>Chersonian</t>
  </si>
  <si>
    <t>16 cm</t>
  </si>
  <si>
    <t>Keteleeria</t>
  </si>
  <si>
    <t>Cedrus</t>
  </si>
  <si>
    <t>Pistacia (terebinthus)</t>
  </si>
  <si>
    <t>81 cm</t>
  </si>
  <si>
    <t>85 cm</t>
  </si>
  <si>
    <t>Bessarabian</t>
  </si>
  <si>
    <t>97.5 cm</t>
  </si>
  <si>
    <t>98 cm</t>
  </si>
  <si>
    <t>102.6 cm</t>
  </si>
  <si>
    <t>120 cm</t>
  </si>
  <si>
    <t>123.2 cm</t>
  </si>
  <si>
    <t>125.4 cm</t>
  </si>
  <si>
    <t>127.3 cm</t>
  </si>
  <si>
    <t>129.3 cm</t>
  </si>
  <si>
    <r>
      <t>Engelhardia</t>
    </r>
    <r>
      <rPr>
        <sz val="10"/>
        <color indexed="10"/>
        <rFont val="Tahoma"/>
        <family val="2"/>
      </rPr>
      <t xml:space="preserve"> (+ Engelhardiae)</t>
    </r>
  </si>
  <si>
    <t>Lycopodium clavatum</t>
  </si>
  <si>
    <t>131.3cm</t>
  </si>
  <si>
    <r>
      <t xml:space="preserve">Engelhardiae [≡ </t>
    </r>
    <r>
      <rPr>
        <i/>
        <sz val="10"/>
        <color indexed="10"/>
        <rFont val="Tahoma"/>
        <family val="2"/>
      </rPr>
      <t>Engelhardia</t>
    </r>
    <r>
      <rPr>
        <sz val="10"/>
        <color indexed="10"/>
        <rFont val="Tahoma"/>
        <family val="2"/>
      </rPr>
      <t>]</t>
    </r>
  </si>
  <si>
    <t>133cm</t>
  </si>
  <si>
    <t>135.8cm</t>
  </si>
  <si>
    <t>136.7cm</t>
  </si>
  <si>
    <t>136.9cm</t>
  </si>
  <si>
    <t>138.8cm</t>
  </si>
  <si>
    <t>141cm</t>
  </si>
  <si>
    <t>146.5cm</t>
  </si>
  <si>
    <t>Karaganian</t>
  </si>
  <si>
    <t>206.5cm</t>
  </si>
  <si>
    <r>
      <t>Pistacia (terebinthus)</t>
    </r>
    <r>
      <rPr>
        <sz val="10"/>
        <rFont val="Tahoma"/>
        <family val="2"/>
      </rPr>
      <t xml:space="preserve">, </t>
    </r>
    <r>
      <rPr>
        <i/>
        <sz val="10"/>
        <color indexed="10"/>
        <rFont val="Tahoma"/>
        <family val="2"/>
      </rPr>
      <t>Symplocos</t>
    </r>
  </si>
  <si>
    <r>
      <t>???</t>
    </r>
    <r>
      <rPr>
        <b/>
        <i/>
        <sz val="10"/>
        <color indexed="10"/>
        <rFont val="Tahoma"/>
        <family val="2"/>
      </rPr>
      <t/>
    </r>
  </si>
  <si>
    <t>214.8cm</t>
  </si>
  <si>
    <t>218.5cm</t>
  </si>
  <si>
    <t>Liquidamber</t>
  </si>
  <si>
    <t>Tarkhanian</t>
  </si>
  <si>
    <t>298.4cm</t>
  </si>
  <si>
    <t>No outlier</t>
  </si>
  <si>
    <r>
      <t xml:space="preserve">Pinus sylestris </t>
    </r>
    <r>
      <rPr>
        <sz val="10"/>
        <rFont val="Tahoma"/>
        <family val="2"/>
      </rPr>
      <t>[</t>
    </r>
    <r>
      <rPr>
        <i/>
        <sz val="10"/>
        <rFont val="Tahoma"/>
        <family val="2"/>
      </rPr>
      <t>Lycopodium clavatum</t>
    </r>
    <r>
      <rPr>
        <sz val="10"/>
        <rFont val="Tahoma"/>
        <family val="2"/>
      </rPr>
      <t>: 16.5]</t>
    </r>
  </si>
  <si>
    <t>300.5cm</t>
  </si>
  <si>
    <t>Podocarpus</t>
  </si>
  <si>
    <t>301cm</t>
  </si>
  <si>
    <t>303.5cm</t>
  </si>
  <si>
    <t>Juglans (regia/sigillata)</t>
  </si>
  <si>
    <t>305.5cm</t>
  </si>
  <si>
    <t>Ephedra</t>
  </si>
  <si>
    <t>Pinus sylestris</t>
  </si>
  <si>
    <t>Jacques et al. 2010</t>
  </si>
  <si>
    <t xml:space="preserve">Miocene </t>
  </si>
  <si>
    <t>Lincang, S.W. Yunnan</t>
  </si>
  <si>
    <t>Data range</t>
  </si>
  <si>
    <t>1: Chrysophyllum</t>
  </si>
  <si>
    <t>Terminalia</t>
  </si>
  <si>
    <t>Sorbus</t>
  </si>
  <si>
    <t>←</t>
  </si>
  <si>
    <t>1: Dalbergia</t>
  </si>
  <si>
    <t>Reevesia</t>
  </si>
  <si>
    <t>Loranthus</t>
  </si>
  <si>
    <t>Bumelia lanuginosa</t>
  </si>
  <si>
    <t>Larsson &amp; al. 2010</t>
  </si>
  <si>
    <t>Oligocene-Miocene border</t>
  </si>
  <si>
    <t>Jylland, Danmark</t>
  </si>
  <si>
    <t>Latest Oligocene, earliest Miocene</t>
  </si>
  <si>
    <t>Dykær, lower part</t>
  </si>
  <si>
    <t>Early Miocene</t>
  </si>
  <si>
    <t>Dykær, upper part</t>
  </si>
  <si>
    <t>Hindsgavl</t>
  </si>
  <si>
    <t>Li &amp; al. 2009</t>
  </si>
  <si>
    <t>GFY</t>
  </si>
  <si>
    <t>CA, not using Palaeoflora</t>
  </si>
  <si>
    <t>Gingko</t>
  </si>
  <si>
    <t>Ostryopsis</t>
  </si>
  <si>
    <t>Hamamelidaceae</t>
  </si>
  <si>
    <t>Ephedra/Ostryopsis</t>
  </si>
  <si>
    <t>Anacardiaceae</t>
  </si>
  <si>
    <t>Cfa/Csa/(Cwa)</t>
  </si>
  <si>
    <t>U.S. Mideast: (MO),IN,IL,OH,KY,WV,MD,PA,(NJ); N Italy; Caucasus (&lt;500m a.s.l.); Kashmir (1500 m a.s.l.); N, C Honshu // Firenze; Bursa; Lenkoran // (Qindao, Wanyuan)</t>
  </si>
  <si>
    <t>USED CHINESE BASED CLIMATE INTERVALS</t>
  </si>
  <si>
    <t>Liang &amp; al. 2003</t>
  </si>
  <si>
    <t>Shangwang</t>
  </si>
  <si>
    <t>LMI, CLAMP, CA</t>
  </si>
  <si>
    <t>Entire flora</t>
  </si>
  <si>
    <t>Tsuga diversifolia</t>
  </si>
  <si>
    <t>U.S.Southeast NC,SC,(GA,MS)</t>
  </si>
  <si>
    <t>125 (87 genera)</t>
  </si>
  <si>
    <t>Tetrastigma, Ziziphus</t>
  </si>
  <si>
    <t>Zelkova "carpini"</t>
  </si>
  <si>
    <t>Sapindus</t>
  </si>
  <si>
    <t>Hamamelis</t>
  </si>
  <si>
    <t>Meliosma</t>
  </si>
  <si>
    <t>U.S.Southeast NC,SC,(GA,MS), MAP +30mm</t>
  </si>
  <si>
    <t>Liu et al. 2010</t>
  </si>
  <si>
    <t>N. China</t>
  </si>
  <si>
    <t>Leaves, pollen</t>
  </si>
  <si>
    <t>1/Bohai Gulf Basin, Guantao Formation</t>
  </si>
  <si>
    <t>Cfa,Csa,Cwa</t>
  </si>
  <si>
    <t>C.China, S.Korea, Rasht, Georgia, NE.Turkey, N.Italy, eastern U.S. (Cfa) / Lenkoran, E.Mediterranean, Algeria (Csa) / SC.China (Cwa)</t>
  </si>
  <si>
    <t>2/Jiyang, Bozhong Basins, Shandong</t>
  </si>
  <si>
    <t>3/Shangdou-Huade Basin, Inner Mongolia</t>
  </si>
  <si>
    <t>4/Wulougong, Hebei</t>
  </si>
  <si>
    <t>5/Dunhua, Jilin</t>
  </si>
  <si>
    <t>6/Dunhuang, Gansu</t>
  </si>
  <si>
    <t>7/southern Junggar Basin, Xinjiang (Dushanzi Assemblage)</t>
  </si>
  <si>
    <t>(BSk), Cfa,Cfb,Csa,Csb,(Cwa)</t>
  </si>
  <si>
    <t>Trinidad, CO / SE.Balkans, E.Italy / Leon, SW. &amp; C.France, Geneve, SW.Germany, Potenza / Zadar, Isparta-Kirsehir / Riddle, OR; Braganca, Conferrada, Korca, Bolu-Afyon / Bijie (Guizhou)</t>
  </si>
  <si>
    <t>7/southern Junggar Basin, Xinjiang (Shanwan-Taxihe Assemblage)</t>
  </si>
  <si>
    <t>8/Xining-Minhe Basin, Qinghai (Xiejia Formation)</t>
  </si>
  <si>
    <t>Late early Miocene-early middle Miocene</t>
  </si>
  <si>
    <t>9/Lantian, Shaanxi (Lengshuigou Formation)</t>
  </si>
  <si>
    <t>9/Lantian, Shaanxi (lower part Gaoling Group)</t>
  </si>
  <si>
    <t>Middle Miocene</t>
  </si>
  <si>
    <t>1/Bohai Gulf Basin, lower part Minghuazhen Formation</t>
  </si>
  <si>
    <t>10/Erlian Basin, Inner Mongolia</t>
  </si>
  <si>
    <t>SC. Japan, C. China; Rasht; Kutaisi; Trieste; (south-)eastern U.S. / Napoli, S. Adria (Kerkyra, Albania), SE. Turkey (Mugla, Antalya), Lenkoran / E.Sichuan and adjacent provs,Kathmandu</t>
  </si>
  <si>
    <t>11/Tianchang, Jiangsu</t>
  </si>
  <si>
    <t>12/Bozhong, Shandong (lower Minghuazhen Formation)</t>
  </si>
  <si>
    <t>13/Zhoukou Basin, Henan</t>
  </si>
  <si>
    <t>Cfa,(Csa)</t>
  </si>
  <si>
    <t>eastern U.S.: Fayetteville (AR), NC; Maebashi / Lenkoran</t>
  </si>
  <si>
    <t>14/Huanan, Heilongjiang</t>
  </si>
  <si>
    <t>15/Hunchun, Jilin</t>
  </si>
  <si>
    <t>Cfa,Csa,(Cwa)</t>
  </si>
  <si>
    <t>eastern U.S.: (AR),(TN),(KY),VA,NC,(SC); Bologna; Lagodekhi; Zunyi (Guizhou); Maebashi / N.Algeria, Split, Methoni, Lenkoran / Wanyuan (Sichuan)</t>
  </si>
  <si>
    <t>7/southern Junggar Basin, Xinjiang (Shanwan-Taxihe Formation)</t>
  </si>
  <si>
    <t>Cfa,Cfb,Csa,Csb,Cwa</t>
  </si>
  <si>
    <t>KS, OK; C.Italy, Beograd; Telavi-Lagodekhi; Kashmir; Zaoyang (Hubei) / Toulouse / Mediterranean (e.g. Corsica, W.Turkey) / Braganca, Ponferrada / Henan, E.Shandong</t>
  </si>
  <si>
    <t>8/Xining-Minhe Basin, Qinghai (Chetougou Formation)</t>
  </si>
  <si>
    <t>BSk(-BSh),Cfa,Csa,Cwa</t>
  </si>
  <si>
    <t>S. U.S. (OK,TX); Mexico (Dgo.), Algeria, CE.Spain, S.Italy, Greece, Tbilisi; Wudu (Gansu) / Japan, S.Korea, C.China; Kashmir, Europe, eastern U.S. / Mediterranean; California / EC. China, Kathmandu</t>
  </si>
  <si>
    <t>(Late) middle Miocene</t>
  </si>
  <si>
    <t>16/Huanghua, Hebei</t>
  </si>
  <si>
    <t>17/Shanwang, Shandong (Yaoshan Formation)</t>
  </si>
  <si>
    <t>18/Jidong, Heilongjiang</t>
  </si>
  <si>
    <t>eastern U.S. (NC,VA,WV,TN); NE.Italy; Telavi-Zakataly; Parachinar; Zunyi (Guizhou)</t>
  </si>
  <si>
    <t>Middle-late Miocene</t>
  </si>
  <si>
    <t>19/Kuqa, Xinjiang</t>
  </si>
  <si>
    <t>1/Bohai Gulf Basin, upper Minghuazhen</t>
  </si>
  <si>
    <t>Cfa/Cfb/Csa/Csb</t>
  </si>
  <si>
    <t>Zunyi (Guizhou); Zakataly, Telavi-Lagodekhi, Vratza-Pula, N.Italy; U.S. mideast (Cfa) / Uzgorod (Ukraine); NW.Balkan, SW.Germany, SE.-SW.France; (N)E.U.S. (VA,MA,CT) / S.France, SC.Italy, Dalmatia, Lenkoran / Oregon, N.Portugal / W.Guizhou, Shennongjia</t>
  </si>
  <si>
    <t>14/Huanan, Heilongjiang, Daotaiqiao Formation</t>
  </si>
  <si>
    <t>KS, OK; C.Italy, Beograd; Lagodekhi; Kashmir; Zaoyang (Hubei) / Toulouse, La Rochelle / Mediterranean (e.g. Corsica), W.Turkey / Ponferrada / Lushi (Henan)</t>
  </si>
  <si>
    <t>2/Bozhong Basin, Shandong</t>
  </si>
  <si>
    <t>S.Japan, S. Korea, CE.China; Tuapse (Russia), Parachinar, Rasht, Georgia; NE.Italy; eastern U.S. / (C.) Mediterranean / C.China</t>
  </si>
  <si>
    <t>4/Huanghua, Hebei</t>
  </si>
  <si>
    <t>6/Dunhuang, Gansu, Xishuigou Formation</t>
  </si>
  <si>
    <t>eastern U.S.: AR(E.)-MO(W.), NC-VA-(MD); Bologna; Lagodekhi; Zunyi (Guizhou); Maebashi / Split, Lenkoran</t>
  </si>
  <si>
    <t>7/southern Junggar, Xinjiang, Shanwan-Taxihe</t>
  </si>
  <si>
    <t>8/Xining-Minhe Basin, Qinghai, Xianshuihe Formation</t>
  </si>
  <si>
    <t>BSk(-BSh),Cfa,Csa,Csb,Cwa,Cwb</t>
  </si>
  <si>
    <t>S. U.S. (OK,TX); Mexico (Dgo.), Algeria, CE.Spain, S.Italy, Greece, Tbilisi; Wudu (Gansu) / Japan, S.Korea, C.China; Kashmir, Europe, eastern U.S. / Mediterranean; California / NW. U.S. (OR, and adjacent WA and CA), Guanacevi, Dgo.; Tenerife, Portugal, Spain, Korcu, Bolu-Afyon/ EC. China, Kathmandu / S.Sichuan, Yunnan, Uttarakhand, Puebla (Mexico), Huehuetenango (Guatemala)</t>
  </si>
  <si>
    <t>Poole &amp; al. 2005</t>
  </si>
  <si>
    <t>Cretaceous to (Middle?/Late?) Eocene</t>
  </si>
  <si>
    <t>Antarctica</t>
  </si>
  <si>
    <t>Wood anatomy, CA</t>
  </si>
  <si>
    <t>Wood, pollen, leaves</t>
  </si>
  <si>
    <t>Leaves identified at family level</t>
  </si>
  <si>
    <t>Middle Eocene</t>
  </si>
  <si>
    <t>Kings George Island, Dragon glacier</t>
  </si>
  <si>
    <t>Csb</t>
  </si>
  <si>
    <t>Coimbra</t>
  </si>
  <si>
    <t>Kings George Island, Fossil Hill</t>
  </si>
  <si>
    <r>
      <t xml:space="preserve">? </t>
    </r>
    <r>
      <rPr>
        <i/>
        <sz val="10"/>
        <rFont val="Tahoma"/>
        <family val="2"/>
      </rPr>
      <t xml:space="preserve">Pinus </t>
    </r>
    <r>
      <rPr>
        <sz val="10"/>
        <rFont val="Tahoma"/>
        <family val="2"/>
      </rPr>
      <t xml:space="preserve">Sectio </t>
    </r>
    <r>
      <rPr>
        <i/>
        <sz val="10"/>
        <rFont val="Tahoma"/>
        <family val="2"/>
      </rPr>
      <t>Pinaster</t>
    </r>
  </si>
  <si>
    <t>C[fs]b/Csb</t>
  </si>
  <si>
    <t>Toulouse, Bragança: CMT -2.5°C, WMT +4°C // Brehat, Bretagne: MAT -0.5°C, CMT -1°C, WMT +0.5°C</t>
  </si>
  <si>
    <t>Undefined (Af,Am,As,Aw,Cfa,Cfa,Csa,Csb,Cwa)</t>
  </si>
  <si>
    <t>E Caribbean, Indonesia // Belize, P. Rico // W, E Caribbean; Indonesia // Caribbean, Viet Nam // Mexico, S. Carolina, Portugal // Jalapa, Ver. // S Portugal, E Mediterranean // Coimbra, Acores // Yunnan,(Sichuan,Liangshan); Chapala, Jal.; Katmandu</t>
  </si>
  <si>
    <r>
      <t>Early Eocene (</t>
    </r>
    <r>
      <rPr>
        <sz val="10"/>
        <rFont val="Times New Roman"/>
        <family val="1"/>
      </rPr>
      <t>≡</t>
    </r>
    <r>
      <rPr>
        <sz val="10"/>
        <rFont val="Tahoma"/>
        <family val="2"/>
      </rPr>
      <t xml:space="preserve"> Lower Middle Eocene in Table 2?)</t>
    </r>
  </si>
  <si>
    <t>James Ross Basin</t>
  </si>
  <si>
    <t>Wood and pollen</t>
  </si>
  <si>
    <t>Trabzon</t>
  </si>
  <si>
    <r>
      <t>Latest Early Paleocene (</t>
    </r>
    <r>
      <rPr>
        <sz val="10"/>
        <rFont val="Times New Roman"/>
        <family val="1"/>
      </rPr>
      <t>≡</t>
    </r>
    <r>
      <rPr>
        <sz val="10"/>
        <rFont val="Tahoma"/>
        <family val="2"/>
      </rPr>
      <t xml:space="preserve"> Early-Late Palaeocene in Table 2?)</t>
    </r>
  </si>
  <si>
    <t>Csa (Csb,Cwa)</t>
  </si>
  <si>
    <t>Trabzon; CMT +1°C: +S France // Brehat, C Calif. // Sichuan, Yunnan</t>
  </si>
  <si>
    <t>(Mid) Early Paleocene</t>
  </si>
  <si>
    <t>Csb,(Cfb)</t>
  </si>
  <si>
    <t>S. Francisco Bay: MAP -50mm MAT +0.5°C // Toulouse: CMT -3°C, WMT +3°C</t>
  </si>
  <si>
    <t>Late Maastrichian</t>
  </si>
  <si>
    <t>Kunming</t>
  </si>
  <si>
    <t>Coniacian-Campanian</t>
  </si>
  <si>
    <t>Split, Trabzon MAP -100mm</t>
  </si>
  <si>
    <t>Roth-Nebelsick &amp; al. 2004</t>
  </si>
  <si>
    <t>Late Eocene to early Miocene</t>
  </si>
  <si>
    <t>Saxony</t>
  </si>
  <si>
    <t>SD/SI, CA, LMA</t>
  </si>
  <si>
    <t>Haselbach</t>
  </si>
  <si>
    <t>Jacksonville, FL MAP +20mm // Lincang WMT -5°C</t>
  </si>
  <si>
    <t>Knau</t>
  </si>
  <si>
    <t>U.S. Southeast: LA,(MS),AL,GA,SC CMT -3.5-6°C</t>
  </si>
  <si>
    <t>Profen</t>
  </si>
  <si>
    <t>Jacksonville, FL CMT -0.5°C</t>
  </si>
  <si>
    <t>early Early Oligocene</t>
  </si>
  <si>
    <t>Beucha</t>
  </si>
  <si>
    <t>Charlotte, NC; Santuck, SC WMT +0.5°C</t>
  </si>
  <si>
    <t>late Early Oligocene</t>
  </si>
  <si>
    <t>Kerkyra: WMT +0.5°C, MAP -100mm</t>
  </si>
  <si>
    <t>Regis III</t>
  </si>
  <si>
    <t>U.S. Southeast: (FL),GA,(SC)</t>
  </si>
  <si>
    <r>
      <t>Bockwitz (</t>
    </r>
    <r>
      <rPr>
        <sz val="10"/>
        <rFont val="Times New Roman"/>
        <family val="1"/>
      </rPr>
      <t xml:space="preserve">≡? </t>
    </r>
    <r>
      <rPr>
        <sz val="10"/>
        <rFont val="Tahoma"/>
        <family val="2"/>
      </rPr>
      <t xml:space="preserve"> Bitterfeld)</t>
    </r>
  </si>
  <si>
    <t>Chapelhill, Fayettville, NC; Raleigh, AR</t>
  </si>
  <si>
    <t>Borna</t>
  </si>
  <si>
    <t>Rome, GA</t>
  </si>
  <si>
    <t>Espenhain</t>
  </si>
  <si>
    <t>U.S. Southeast to Indiana: 30-39°N, 75-95°W; E China: Henan to Jiangsu, (W Hunan); (S Korea), C Honshu // Kerkyra, S Turkey // Sichuan (1000 m a.s.l.),(Jiangsu)</t>
  </si>
  <si>
    <t>Kleinsaubernitz</t>
  </si>
  <si>
    <t>Trieste WMT -1.5°C; Zunyi MAP +25mm; Raleigh, NC MAP +100mm</t>
  </si>
  <si>
    <r>
      <t>Glimmersande (</t>
    </r>
    <r>
      <rPr>
        <sz val="10"/>
        <rFont val="Times New Roman"/>
        <family val="1"/>
      </rPr>
      <t>≡?</t>
    </r>
    <r>
      <rPr>
        <sz val="10"/>
        <rFont val="Tahoma"/>
        <family val="2"/>
      </rPr>
      <t xml:space="preserve"> Bitterfeld)</t>
    </r>
  </si>
  <si>
    <t>U.S. Southeast to Indiana: 30-39°N, 75-95°W; E China: Henan to Jiangsu, (W Hunan); (S Korea, Shikoku) // Kerkyra, S Turkey // Sichuan,(Hubei) 1000 m a.s.l.,(Jiangsu)</t>
  </si>
  <si>
    <t>Oligocene/Miocene boundary</t>
  </si>
  <si>
    <t>Witznitz</t>
  </si>
  <si>
    <t>Poteau, OK</t>
  </si>
  <si>
    <t>keine Klimadaten</t>
  </si>
  <si>
    <t>Gröbern</t>
  </si>
  <si>
    <t>U.S. Southeast: 30-37°N, 75-95°W; Zhijiang; Takamatsu // Kerkyra, S Turkey // Sichuan 1000m a.s.l.</t>
  </si>
  <si>
    <t>Syabryaj et al. 2007</t>
  </si>
  <si>
    <t>Ukraine</t>
  </si>
  <si>
    <t>Pontian</t>
  </si>
  <si>
    <r>
      <t>Velikaya Began (856 well) (</t>
    </r>
    <r>
      <rPr>
        <b/>
        <sz val="10"/>
        <rFont val="Tahoma"/>
        <family val="2"/>
      </rPr>
      <t>5</t>
    </r>
    <r>
      <rPr>
        <sz val="10"/>
        <rFont val="Tahoma"/>
        <family val="2"/>
      </rPr>
      <t>)</t>
    </r>
  </si>
  <si>
    <t>1 Outlier</t>
  </si>
  <si>
    <t>2 Outlier</t>
  </si>
  <si>
    <t>Appalachian foothills, North VA, (western WV); N Italy: Upper Po Basin</t>
  </si>
  <si>
    <t>4 Outlier!</t>
  </si>
  <si>
    <t>3 outliers</t>
  </si>
  <si>
    <t>Tirana</t>
  </si>
  <si>
    <t>Middle Sarmatian</t>
  </si>
  <si>
    <r>
      <t>Beregovo (632 well) (</t>
    </r>
    <r>
      <rPr>
        <b/>
        <sz val="10"/>
        <rFont val="Tahoma"/>
        <family val="2"/>
      </rPr>
      <t>4</t>
    </r>
    <r>
      <rPr>
        <sz val="10"/>
        <rFont val="Tahoma"/>
        <family val="2"/>
      </rPr>
      <t>)</t>
    </r>
  </si>
  <si>
    <t>Laurens, SC CMT -1°C</t>
  </si>
  <si>
    <t>Late Badenian</t>
  </si>
  <si>
    <r>
      <t>Ternova (4u well) (</t>
    </r>
    <r>
      <rPr>
        <b/>
        <sz val="10"/>
        <rFont val="Tahoma"/>
        <family val="2"/>
      </rPr>
      <t>3</t>
    </r>
    <r>
      <rPr>
        <sz val="10"/>
        <rFont val="Tahoma"/>
        <family val="2"/>
      </rPr>
      <t>)</t>
    </r>
  </si>
  <si>
    <t>Cfa, Csa, Cwa</t>
  </si>
  <si>
    <t>U.S. Southeast: SC,GA // Kerkyra // Yibin</t>
  </si>
  <si>
    <r>
      <t>Olkhovtsy (outcrops) (</t>
    </r>
    <r>
      <rPr>
        <b/>
        <sz val="10"/>
        <rFont val="Tahoma"/>
        <family val="2"/>
      </rPr>
      <t>3</t>
    </r>
    <r>
      <rPr>
        <sz val="10"/>
        <rFont val="Tahoma"/>
        <family val="2"/>
      </rPr>
      <t>)</t>
    </r>
  </si>
  <si>
    <r>
      <t>Voditsa (outcrops) (</t>
    </r>
    <r>
      <rPr>
        <b/>
        <sz val="10"/>
        <rFont val="Tahoma"/>
        <family val="2"/>
      </rPr>
      <t>2</t>
    </r>
    <r>
      <rPr>
        <sz val="10"/>
        <rFont val="Tahoma"/>
        <family val="2"/>
      </rPr>
      <t>)</t>
    </r>
  </si>
  <si>
    <t>S. Carolina</t>
  </si>
  <si>
    <r>
      <t>Zaluzh (outcrops) (</t>
    </r>
    <r>
      <rPr>
        <b/>
        <sz val="10"/>
        <rFont val="Tahoma"/>
        <family val="2"/>
      </rPr>
      <t>1</t>
    </r>
    <r>
      <rPr>
        <sz val="10"/>
        <rFont val="Tahoma"/>
        <family val="2"/>
      </rPr>
      <t>)</t>
    </r>
  </si>
  <si>
    <t>Cfa,Csa</t>
  </si>
  <si>
    <t>Rasht WMT -1°C MAP +75mm// Split MAP -300mm</t>
  </si>
  <si>
    <r>
      <t>Chaplinka (10k well) (</t>
    </r>
    <r>
      <rPr>
        <b/>
        <sz val="10"/>
        <rFont val="Tahoma"/>
        <family val="2"/>
      </rPr>
      <t>10</t>
    </r>
    <r>
      <rPr>
        <sz val="10"/>
        <rFont val="Tahoma"/>
        <family val="2"/>
      </rPr>
      <t>)</t>
    </r>
  </si>
  <si>
    <t>5 outliers!!</t>
  </si>
  <si>
    <t>2 outlier</t>
  </si>
  <si>
    <t>4 outlier</t>
  </si>
  <si>
    <t>Trieste</t>
  </si>
  <si>
    <t>Early Maeotian, upper part</t>
  </si>
  <si>
    <r>
      <t>Emetovka (1gk well) (</t>
    </r>
    <r>
      <rPr>
        <b/>
        <sz val="10"/>
        <rFont val="Tahoma"/>
        <family val="2"/>
      </rPr>
      <t>9</t>
    </r>
    <r>
      <rPr>
        <sz val="10"/>
        <rFont val="Tahoma"/>
        <family val="2"/>
      </rPr>
      <t>)</t>
    </r>
  </si>
  <si>
    <t>KS,VA; N Italy; Pula; Telavi; Parachinar // W,E Mediterranean; Trabzon // Henan, Shaanxi, (Guizhou,Sichuan)</t>
  </si>
  <si>
    <t>Early Maeotian, lower part</t>
  </si>
  <si>
    <t>Undefined, either C or D climate</t>
  </si>
  <si>
    <t>Eastern and northeastern part of the U.S. (into S Canada); Europe; N Turkey; Caucasus; Kashmir, NE, C China (N Korea)</t>
  </si>
  <si>
    <t>As above</t>
  </si>
  <si>
    <t>Konkian (≡ Upper badenian)</t>
  </si>
  <si>
    <r>
      <t>Korobki (40k well) (</t>
    </r>
    <r>
      <rPr>
        <b/>
        <sz val="10"/>
        <rFont val="Tahoma"/>
        <family val="2"/>
      </rPr>
      <t>8</t>
    </r>
    <r>
      <rPr>
        <sz val="10"/>
        <rFont val="Tahoma"/>
        <family val="2"/>
      </rPr>
      <t>)</t>
    </r>
  </si>
  <si>
    <t>3 outlier</t>
  </si>
  <si>
    <t>Clemson Univ., SC, CMT -1.5°C</t>
  </si>
  <si>
    <t>Karaganian (≡ Middle Badenian)</t>
  </si>
  <si>
    <t>4 outliers!</t>
  </si>
  <si>
    <t>N Carolina</t>
  </si>
  <si>
    <t>Chokrakian (≡ earlier Badenian)</t>
  </si>
  <si>
    <t>Atlanta, GA</t>
  </si>
  <si>
    <r>
      <t>Leniskoe,Crimea (473 well) (</t>
    </r>
    <r>
      <rPr>
        <b/>
        <sz val="10"/>
        <rFont val="Tahoma"/>
        <family val="2"/>
      </rPr>
      <t>7</t>
    </r>
    <r>
      <rPr>
        <sz val="10"/>
        <rFont val="Tahoma"/>
        <family val="2"/>
      </rPr>
      <t>)</t>
    </r>
  </si>
  <si>
    <t>3 outlieri</t>
  </si>
  <si>
    <t>Louisville, MS; WMT +1°C, MAP +50mm</t>
  </si>
  <si>
    <t>Sakaraulian</t>
  </si>
  <si>
    <r>
      <t>Bolshie Kopani (2k well) (</t>
    </r>
    <r>
      <rPr>
        <b/>
        <sz val="10"/>
        <rFont val="Tahoma"/>
        <family val="2"/>
      </rPr>
      <t>6</t>
    </r>
    <r>
      <rPr>
        <sz val="10"/>
        <rFont val="Tahoma"/>
        <family val="2"/>
      </rPr>
      <t>)</t>
    </r>
  </si>
  <si>
    <t>Jackson, TN WMT +2°C</t>
  </si>
  <si>
    <t>Karadzhalganian</t>
  </si>
  <si>
    <t>U.S., NC, northernmost SC, flat (0-250m), MAP +100mm</t>
  </si>
  <si>
    <t>Uhl et al. 2003</t>
  </si>
  <si>
    <t>CA, LMA</t>
  </si>
  <si>
    <t>Schrotzburg, all layers combined</t>
  </si>
  <si>
    <t>Schrotzburg, layers 1(top)–9, 11–14, 22, 23, 25, 26 (base)</t>
  </si>
  <si>
    <t>Schrotzburg, layers 10,15–21,24</t>
  </si>
  <si>
    <t>Kleinsaubernitz, complete flora</t>
  </si>
  <si>
    <t>Kleinsaubernitz, upper part</t>
  </si>
  <si>
    <t>Kleinsaubernitz, middle part</t>
  </si>
  <si>
    <t>Kleinsaubernitz, lower part</t>
  </si>
  <si>
    <t>Uhl et al. 2007</t>
  </si>
  <si>
    <t>Palaeogene-Neogene</t>
  </si>
  <si>
    <t>CA, CLAMP, ELPA, LMA</t>
  </si>
  <si>
    <t>Berga/Thuringia</t>
  </si>
  <si>
    <t>Not reconstructed</t>
  </si>
  <si>
    <t>Willershausen</t>
  </si>
  <si>
    <t>Frankfurt</t>
  </si>
  <si>
    <t>Sprendlingen</t>
  </si>
  <si>
    <t>Wackersdorf</t>
  </si>
  <si>
    <t>Hammerunterwiesenthal</t>
  </si>
  <si>
    <t>Kundratice</t>
  </si>
  <si>
    <t>Weißelster Basin</t>
  </si>
  <si>
    <t>Stare Sedlo</t>
  </si>
  <si>
    <t>Utescher et al. 2007</t>
  </si>
  <si>
    <t>Oligocene to late Miocene</t>
  </si>
  <si>
    <t>Serbia</t>
  </si>
  <si>
    <t>Floras (undefined, probably leaves?)</t>
  </si>
  <si>
    <t>Rupelian (?); Chattian (?) (MP24)</t>
  </si>
  <si>
    <t>Bogovina</t>
  </si>
  <si>
    <t>Cfa,(Csa,Cwa)</t>
  </si>
  <si>
    <t>U.S.Southeast: LA,(MS),AL,GA,(FL,SC) // Antalya // Yibin</t>
  </si>
  <si>
    <t>Latest Chattian (MP30)</t>
  </si>
  <si>
    <t>Ravna Reka</t>
  </si>
  <si>
    <t>One outlier</t>
  </si>
  <si>
    <t>Taxus</t>
  </si>
  <si>
    <t>Chengdu, Sichuan</t>
  </si>
  <si>
    <t>"equally significant"</t>
  </si>
  <si>
    <r>
      <t xml:space="preserve">Quercus cruciata </t>
    </r>
    <r>
      <rPr>
        <sz val="10"/>
        <color indexed="10"/>
        <rFont val="Tahoma"/>
        <family val="2"/>
      </rPr>
      <t xml:space="preserve">with NLR </t>
    </r>
    <r>
      <rPr>
        <i/>
        <sz val="10"/>
        <color indexed="10"/>
        <rFont val="Tahoma"/>
        <family val="2"/>
      </rPr>
      <t>Q. falcate</t>
    </r>
  </si>
  <si>
    <t>U.S.East: (TN,SC),NC,VA; C China: Zunyi, Yuyang</t>
  </si>
  <si>
    <t>Eggenburgian, Ottnanigian</t>
  </si>
  <si>
    <t>Stamnica</t>
  </si>
  <si>
    <t>N. Carolina CMT +¾°C</t>
  </si>
  <si>
    <t>Badenian (earlier part)</t>
  </si>
  <si>
    <t>Popovac</t>
  </si>
  <si>
    <t>U.S.Southeast 30-35°N 80-95°W; SE China: Yong'An, Dinghai; C Honshu: Matsuyama, Osaka</t>
  </si>
  <si>
    <t>Badenian (?)</t>
  </si>
  <si>
    <t>Slanci</t>
  </si>
  <si>
    <t>2 outliers</t>
  </si>
  <si>
    <t>Lumberton, NC CAT -0.5°C</t>
  </si>
  <si>
    <t>Badenian (later part)</t>
  </si>
  <si>
    <t>Misaca</t>
  </si>
  <si>
    <t>Kreshaw, SC</t>
  </si>
  <si>
    <t>Badenian to early Sarmatian</t>
  </si>
  <si>
    <t>Seliste</t>
  </si>
  <si>
    <t>U.S. (South-)East: AR,(MS),TN,(GA),SC,NC; Youyang</t>
  </si>
  <si>
    <t>Late Badenian to earlier Sarmatian</t>
  </si>
  <si>
    <t>Bukovac (Saranovo)</t>
  </si>
  <si>
    <t>NC,(VA) // Muğla</t>
  </si>
  <si>
    <t>Bozdarevac</t>
  </si>
  <si>
    <t>3 outliers!</t>
  </si>
  <si>
    <t>Chengdu, Sichuan WMT -0.8°C</t>
  </si>
  <si>
    <t>Early Sarmatian, later part</t>
  </si>
  <si>
    <t>Bela Stena</t>
  </si>
  <si>
    <t>Matsuyama, Shikoku WMT-0.2°C</t>
  </si>
  <si>
    <t>Pancevo Bridge</t>
  </si>
  <si>
    <t>Chengdu, Sichuan WMT -0.7°C</t>
  </si>
  <si>
    <t>Later Pannonian</t>
  </si>
  <si>
    <t>Dubona II</t>
  </si>
  <si>
    <t>Nashville, Salisbury, NC</t>
  </si>
  <si>
    <t>Later Pannonian to Pontian</t>
  </si>
  <si>
    <t>Crveni Breg Grocka</t>
  </si>
  <si>
    <t>U.S. Mideast: (IL,MO),AR,KY,TN,(VA)</t>
  </si>
  <si>
    <t>Osojna (Kladovo)</t>
  </si>
  <si>
    <t>U.S.Southeast: (OK),AR,(TN)</t>
  </si>
  <si>
    <t>Utescher et al. 2009</t>
  </si>
  <si>
    <t>Wang et al. 2010</t>
  </si>
  <si>
    <t>Paleocene to Eocene</t>
  </si>
  <si>
    <t>Fushun, N.E. China</t>
  </si>
  <si>
    <t>Pollen; macroflora</t>
  </si>
  <si>
    <t>Laohutai Formation</t>
  </si>
  <si>
    <t>Picea, Rhus, Liquidambar</t>
  </si>
  <si>
    <t>Myrica</t>
  </si>
  <si>
    <t>Picea</t>
  </si>
  <si>
    <t>U.S. Mideast (KY,TN), Southeast; Trieste/Pula; W. Georgia/Sotchi; Rasht; Parachinar; central China; Cheju Do, Shikoku, S. Honshu // Mediterranean // W. Hubei, Yunnan, Sichuan; Katmandu</t>
  </si>
  <si>
    <t>Lizigou Formation</t>
  </si>
  <si>
    <t>Picea, Liquidambar</t>
  </si>
  <si>
    <t>U.S. Southeast, TN; Trieste/Pula; Kutaisi; Rasht; Parachinar; south-central China; Cheju Do, Shikoku // Mediterranean // S. Shaanxi, Sichuan, Guizhou</t>
  </si>
  <si>
    <t>Guchengzi Formation</t>
  </si>
  <si>
    <t>Elytranthe</t>
  </si>
  <si>
    <t>Larix</t>
  </si>
  <si>
    <t>Elytranthe, Podocarpus</t>
  </si>
  <si>
    <t>Cfa,Csa,Csb,Cwa</t>
  </si>
  <si>
    <t>Corvo, Portugal // central Mediterranean (Algeria, S. Portugal, S. Spain, S. Italy, Albania) // central Portugal, Acores // Sichuan, Yunnan, Katmandu</t>
  </si>
  <si>
    <t>Jijuntun Formation</t>
  </si>
  <si>
    <t>Csa,Csb,Cwa</t>
  </si>
  <si>
    <t>Central Mediterranean (Polensa, S. Spain; Vlore, Albania) // central Portugal // Sichuan, Yunnan, Katmandu</t>
  </si>
  <si>
    <t>Macroflora</t>
  </si>
  <si>
    <t>Acacia concinna</t>
  </si>
  <si>
    <t>Exochorda racemosa, E. serratifolia</t>
  </si>
  <si>
    <t>Carpinus pubescens</t>
  </si>
  <si>
    <t>Populus simonii</t>
  </si>
  <si>
    <t>Keteleeria davidiana</t>
  </si>
  <si>
    <t>Craigia</t>
  </si>
  <si>
    <t>Alnus japonica</t>
  </si>
  <si>
    <t>Phellodendron amurense</t>
  </si>
  <si>
    <t>Cfa,Cwa</t>
  </si>
  <si>
    <t>Rasht // Guiyang (Guizhou)</t>
  </si>
  <si>
    <t>Xilutian Formation</t>
  </si>
  <si>
    <t>Cycadaceae, Keteleeria</t>
  </si>
  <si>
    <t>Cyrillaceae</t>
  </si>
  <si>
    <t>U.S. Mideast (KY,TN), Southeast; Trieste/Pula; W. Georgia/Sotchi; Rasht; Parachinar; southcentral China (Guizhou, Chongqing); Cheju Do, Shikoku, S. Honshu // Mediterranean // W. Hubei, Yunnan, Sichuan; Katmandu</t>
  </si>
  <si>
    <t>Xu et al. 2008</t>
  </si>
  <si>
    <t>Lühe, Yunnan</t>
  </si>
  <si>
    <t>Unclear</t>
  </si>
  <si>
    <t>Platycarya</t>
  </si>
  <si>
    <t>Hamamelidacea</t>
  </si>
  <si>
    <t>Palmae</t>
  </si>
  <si>
    <r>
      <t xml:space="preserve">Published in </t>
    </r>
    <r>
      <rPr>
        <i/>
        <sz val="10"/>
        <rFont val="Tahoma"/>
        <family val="2"/>
      </rPr>
      <t>Palaeo</t>
    </r>
    <r>
      <rPr>
        <i/>
        <vertAlign val="superscript"/>
        <sz val="10"/>
        <rFont val="Tahoma"/>
        <family val="2"/>
      </rPr>
      <t>3</t>
    </r>
  </si>
  <si>
    <r>
      <t xml:space="preserve">Published in </t>
    </r>
    <r>
      <rPr>
        <i/>
        <sz val="10"/>
        <rFont val="Tahoma"/>
        <family val="2"/>
      </rPr>
      <t>Rev. Palaebot. Palynol.</t>
    </r>
  </si>
  <si>
    <t>MAT c.v. [°C]</t>
  </si>
  <si>
    <t>CMT c.v. [°C]</t>
  </si>
  <si>
    <t>WMT c.v. [°C]</t>
  </si>
  <si>
    <t>MAP c.v. [°C]</t>
  </si>
  <si>
    <t>Number of 'climatic active' taxa/NLR (according original publication)</t>
  </si>
  <si>
    <t>Taxa identified (according supplementary material)</t>
  </si>
  <si>
    <t>Early to middle Miocene</t>
  </si>
  <si>
    <t>Central Europe</t>
  </si>
  <si>
    <t>Shows nicely the biased "stability" of CA vs. LMA</t>
  </si>
  <si>
    <t>Cladium mariscus</t>
  </si>
  <si>
    <r>
      <rPr>
        <sz val="10"/>
        <color indexed="10"/>
        <rFont val="Tahoma"/>
        <family val="2"/>
      </rPr>
      <t>Dalbergia;</t>
    </r>
    <r>
      <rPr>
        <sz val="10"/>
        <rFont val="Tahoma"/>
        <family val="2"/>
      </rPr>
      <t xml:space="preserve"> Acrostichum aureum</t>
    </r>
  </si>
  <si>
    <t>c. 2</t>
  </si>
  <si>
    <t>c. 7</t>
  </si>
  <si>
    <t>10–11</t>
  </si>
  <si>
    <t>≤ -5.9</t>
  </si>
  <si>
    <t>≤ 9.3</t>
  </si>
  <si>
    <t>-1–0</t>
  </si>
  <si>
    <t>12–13</t>
  </si>
  <si>
    <t>≤ 17,9</t>
  </si>
  <si>
    <t>c. 5</t>
  </si>
  <si>
    <t>c. 8</t>
  </si>
  <si>
    <t>≤ 14.4</t>
  </si>
  <si>
    <r>
      <t xml:space="preserve">Trigonobalanus </t>
    </r>
    <r>
      <rPr>
        <sz val="10"/>
        <rFont val="Tahoma"/>
        <family val="2"/>
      </rPr>
      <t>[s.l.?]</t>
    </r>
  </si>
  <si>
    <r>
      <t xml:space="preserve">N/A; </t>
    </r>
    <r>
      <rPr>
        <sz val="10"/>
        <color rgb="FFFF0000"/>
        <rFont val="Tahoma"/>
        <family val="2"/>
      </rPr>
      <t>c. 5</t>
    </r>
  </si>
  <si>
    <t>8.6; c. 2</t>
  </si>
  <si>
    <r>
      <rPr>
        <sz val="10"/>
        <color rgb="FFFF0000"/>
        <rFont val="Tahoma"/>
        <family val="2"/>
      </rPr>
      <t xml:space="preserve">≤ 14.4; </t>
    </r>
    <r>
      <rPr>
        <sz val="10"/>
        <rFont val="Tahoma"/>
        <family val="2"/>
      </rPr>
      <t>N/A</t>
    </r>
  </si>
  <si>
    <t>16–17</t>
  </si>
  <si>
    <t>Sciadopitys?</t>
  </si>
  <si>
    <r>
      <t xml:space="preserve">20.0; </t>
    </r>
    <r>
      <rPr>
        <sz val="10"/>
        <color rgb="FFFF0000"/>
        <rFont val="Tahoma"/>
        <family val="2"/>
      </rPr>
      <t>22.2</t>
    </r>
  </si>
  <si>
    <t>≥ 24.8</t>
  </si>
  <si>
    <t>21–22</t>
  </si>
  <si>
    <t>LMA, CLAMPP, CA (mixing PFDB with non-PFDB data)</t>
  </si>
  <si>
    <t>18–19</t>
  </si>
  <si>
    <r>
      <rPr>
        <sz val="10"/>
        <color rgb="FFFF0000"/>
        <rFont val="Tahoma"/>
        <family val="2"/>
      </rPr>
      <t>24.1</t>
    </r>
    <r>
      <rPr>
        <sz val="10"/>
        <rFont val="Tahoma"/>
        <family val="2"/>
      </rPr>
      <t>; 22.8</t>
    </r>
  </si>
  <si>
    <r>
      <rPr>
        <i/>
        <sz val="10"/>
        <rFont val="Tahoma"/>
        <family val="2"/>
      </rPr>
      <t>Cupressus</t>
    </r>
    <r>
      <rPr>
        <sz val="10"/>
        <rFont val="Tahoma"/>
        <family val="2"/>
      </rPr>
      <t>, Cupressaceae</t>
    </r>
  </si>
  <si>
    <t>Eucommia ulmoides</t>
  </si>
  <si>
    <t>11–12</t>
  </si>
  <si>
    <t>≥ 4.3</t>
  </si>
  <si>
    <t>Sciadopitys [verticillata]</t>
  </si>
  <si>
    <t>Zelkova "carpini" [Z. carpinifolia]</t>
  </si>
  <si>
    <t>c. 13</t>
  </si>
  <si>
    <t>None(1); Zingiberaceae not considered?</t>
  </si>
  <si>
    <r>
      <t xml:space="preserve">(fossil taxon: </t>
    </r>
    <r>
      <rPr>
        <i/>
        <sz val="10"/>
        <color indexed="10"/>
        <rFont val="Tahoma"/>
        <family val="2"/>
      </rPr>
      <t>Ziziphus ziziphoides</t>
    </r>
    <r>
      <rPr>
        <sz val="10"/>
        <color indexed="10"/>
        <rFont val="Tahoma"/>
        <family val="2"/>
      </rPr>
      <t>)</t>
    </r>
  </si>
  <si>
    <r>
      <t xml:space="preserve">Taxodium </t>
    </r>
    <r>
      <rPr>
        <sz val="10"/>
        <color indexed="10"/>
        <rFont val="Tahoma"/>
        <family val="2"/>
      </rPr>
      <t xml:space="preserve">[Zingiberaceae 14.4!!!] </t>
    </r>
  </si>
  <si>
    <r>
      <t xml:space="preserve">None(1); </t>
    </r>
    <r>
      <rPr>
        <i/>
        <sz val="10"/>
        <color indexed="10"/>
        <rFont val="Tahoma"/>
        <family val="2"/>
      </rPr>
      <t>Pseudolarix</t>
    </r>
    <r>
      <rPr>
        <sz val="10"/>
        <color indexed="10"/>
        <rFont val="Tahoma"/>
        <family val="2"/>
      </rPr>
      <t xml:space="preserve"> and Zingiberaceae not considered</t>
    </r>
  </si>
  <si>
    <r>
      <t>1(2): (</t>
    </r>
    <r>
      <rPr>
        <i/>
        <sz val="10"/>
        <rFont val="Tahoma"/>
        <family val="2"/>
      </rPr>
      <t xml:space="preserve">Betula pubescens), Tilia americana; Sequoia sempervirens </t>
    </r>
    <r>
      <rPr>
        <sz val="10"/>
        <rFont val="Tahoma"/>
        <family val="2"/>
      </rPr>
      <t>generally not included in analysis</t>
    </r>
  </si>
  <si>
    <r>
      <t>Zingiberaceae (</t>
    </r>
    <r>
      <rPr>
        <i/>
        <sz val="10"/>
        <color indexed="10"/>
        <rFont val="Tahoma"/>
        <family val="2"/>
      </rPr>
      <t xml:space="preserve">Pseudolarix </t>
    </r>
    <r>
      <rPr>
        <sz val="10"/>
        <color indexed="10"/>
        <rFont val="Tahoma"/>
        <family val="2"/>
      </rPr>
      <t>excluded from analysis)</t>
    </r>
  </si>
  <si>
    <r>
      <t xml:space="preserve">1: </t>
    </r>
    <r>
      <rPr>
        <i/>
        <sz val="10"/>
        <rFont val="Tahoma"/>
        <family val="2"/>
      </rPr>
      <t>Tilia americana</t>
    </r>
  </si>
  <si>
    <r>
      <t xml:space="preserve">1: </t>
    </r>
    <r>
      <rPr>
        <i/>
        <sz val="10"/>
        <color indexed="23"/>
        <rFont val="Tahoma"/>
        <family val="2"/>
      </rPr>
      <t>Symplocos</t>
    </r>
  </si>
  <si>
    <r>
      <t xml:space="preserve">1(2): </t>
    </r>
    <r>
      <rPr>
        <i/>
        <sz val="10"/>
        <rFont val="Tahoma"/>
        <family val="2"/>
      </rPr>
      <t>Tilia americana, (Betula pubescens)</t>
    </r>
  </si>
  <si>
    <r>
      <t xml:space="preserve">? </t>
    </r>
    <r>
      <rPr>
        <i/>
        <sz val="10"/>
        <color indexed="10"/>
        <rFont val="Tahoma"/>
        <family val="2"/>
      </rPr>
      <t>Pterocarya fraxinifolia</t>
    </r>
  </si>
  <si>
    <r>
      <t>Zingiberaceae (</t>
    </r>
    <r>
      <rPr>
        <i/>
        <sz val="10"/>
        <color indexed="10"/>
        <rFont val="Tahoma"/>
        <family val="2"/>
      </rPr>
      <t xml:space="preserve">Pseudolarix </t>
    </r>
    <r>
      <rPr>
        <sz val="10"/>
        <color indexed="10"/>
        <rFont val="Tahoma"/>
        <family val="2"/>
      </rPr>
      <t>e.f.a.)</t>
    </r>
  </si>
  <si>
    <r>
      <t>3</t>
    </r>
    <r>
      <rPr>
        <sz val="10"/>
        <color indexed="10"/>
        <rFont val="Tahoma"/>
        <family val="2"/>
      </rPr>
      <t>*</t>
    </r>
    <r>
      <rPr>
        <sz val="10"/>
        <rFont val="Tahoma"/>
        <family val="2"/>
      </rPr>
      <t xml:space="preserve"> outliers (</t>
    </r>
    <r>
      <rPr>
        <i/>
        <sz val="10"/>
        <rFont val="Tahoma"/>
        <family val="2"/>
      </rPr>
      <t xml:space="preserve">Reeveesia, </t>
    </r>
    <r>
      <rPr>
        <sz val="10"/>
        <rFont val="Tahoma"/>
        <family val="2"/>
      </rPr>
      <t xml:space="preserve">Pinus sylvestris, </t>
    </r>
    <r>
      <rPr>
        <i/>
        <sz val="10"/>
        <rFont val="Tahoma"/>
        <family val="2"/>
      </rPr>
      <t>Zelkova carpinifolia/ Z. serrata</t>
    </r>
  </si>
  <si>
    <r>
      <t>5</t>
    </r>
    <r>
      <rPr>
        <sz val="10"/>
        <color indexed="10"/>
        <rFont val="Tahoma"/>
        <family val="2"/>
      </rPr>
      <t>*</t>
    </r>
    <r>
      <rPr>
        <sz val="10"/>
        <rFont val="Tahoma"/>
        <family val="2"/>
      </rPr>
      <t xml:space="preserve"> outliers (</t>
    </r>
    <r>
      <rPr>
        <i/>
        <sz val="10"/>
        <rFont val="Tahoma"/>
        <family val="2"/>
      </rPr>
      <t>Reeveesia, Keteleeria, Engelhardia, Pinus sylvestris, Zelkova carpinifolia/ Z. serrata</t>
    </r>
    <r>
      <rPr>
        <sz val="10"/>
        <rFont val="Tahoma"/>
        <family val="2"/>
      </rPr>
      <t>)</t>
    </r>
  </si>
  <si>
    <r>
      <t>2</t>
    </r>
    <r>
      <rPr>
        <sz val="10"/>
        <color indexed="10"/>
        <rFont val="Tahoma"/>
        <family val="2"/>
      </rPr>
      <t>*</t>
    </r>
    <r>
      <rPr>
        <sz val="10"/>
        <rFont val="Tahoma"/>
        <family val="2"/>
      </rPr>
      <t xml:space="preserve"> outliers (</t>
    </r>
    <r>
      <rPr>
        <i/>
        <sz val="10"/>
        <rFont val="Tahoma"/>
        <family val="2"/>
      </rPr>
      <t>Reeveesia, Pinus sylvestris</t>
    </r>
    <r>
      <rPr>
        <sz val="10"/>
        <rFont val="Tahoma"/>
        <family val="2"/>
      </rPr>
      <t>)</t>
    </r>
  </si>
  <si>
    <r>
      <t>2</t>
    </r>
    <r>
      <rPr>
        <sz val="10"/>
        <color indexed="10"/>
        <rFont val="Tahoma"/>
        <family val="2"/>
      </rPr>
      <t>*</t>
    </r>
    <r>
      <rPr>
        <sz val="10"/>
        <rFont val="Tahoma"/>
        <family val="2"/>
      </rPr>
      <t xml:space="preserve"> hot outliers (</t>
    </r>
    <r>
      <rPr>
        <i/>
        <sz val="10"/>
        <rFont val="Tahoma"/>
        <family val="2"/>
      </rPr>
      <t>Keteeleria, Engelhardia</t>
    </r>
    <r>
      <rPr>
        <sz val="10"/>
        <rFont val="Tahoma"/>
        <family val="2"/>
      </rPr>
      <t>)</t>
    </r>
  </si>
  <si>
    <r>
      <t>1</t>
    </r>
    <r>
      <rPr>
        <sz val="10"/>
        <color indexed="10"/>
        <rFont val="Tahoma"/>
        <family val="2"/>
      </rPr>
      <t xml:space="preserve">* </t>
    </r>
    <r>
      <rPr>
        <sz val="10"/>
        <rFont val="Tahoma"/>
        <family val="2"/>
      </rPr>
      <t>outlier (</t>
    </r>
    <r>
      <rPr>
        <i/>
        <sz val="10"/>
        <rFont val="Tahoma"/>
        <family val="2"/>
      </rPr>
      <t>Pinus sylvestris</t>
    </r>
    <r>
      <rPr>
        <sz val="10"/>
        <rFont val="Tahoma"/>
        <family val="2"/>
      </rPr>
      <t>)</t>
    </r>
  </si>
  <si>
    <r>
      <t>3</t>
    </r>
    <r>
      <rPr>
        <sz val="10"/>
        <color indexed="10"/>
        <rFont val="Tahoma"/>
        <family val="2"/>
      </rPr>
      <t>*</t>
    </r>
    <r>
      <rPr>
        <sz val="10"/>
        <rFont val="Tahoma"/>
        <family val="2"/>
      </rPr>
      <t xml:space="preserve"> outliers (</t>
    </r>
    <r>
      <rPr>
        <i/>
        <sz val="10"/>
        <rFont val="Tahoma"/>
        <family val="2"/>
      </rPr>
      <t>Keteleeria, Engelhardia, Pinus sylvestris</t>
    </r>
    <r>
      <rPr>
        <sz val="10"/>
        <rFont val="Tahoma"/>
        <family val="2"/>
      </rPr>
      <t>)</t>
    </r>
  </si>
  <si>
    <r>
      <t>1</t>
    </r>
    <r>
      <rPr>
        <sz val="10"/>
        <color indexed="10"/>
        <rFont val="Tahoma"/>
        <family val="2"/>
      </rPr>
      <t>*</t>
    </r>
    <r>
      <rPr>
        <sz val="10"/>
        <rFont val="Tahoma"/>
        <family val="2"/>
      </rPr>
      <t xml:space="preserve"> outlier (</t>
    </r>
    <r>
      <rPr>
        <i/>
        <sz val="10"/>
        <rFont val="Tahoma"/>
        <family val="2"/>
      </rPr>
      <t>Pinus sylvestris</t>
    </r>
    <r>
      <rPr>
        <sz val="10"/>
        <rFont val="Tahoma"/>
        <family val="2"/>
      </rPr>
      <t>)</t>
    </r>
  </si>
  <si>
    <r>
      <t>3</t>
    </r>
    <r>
      <rPr>
        <sz val="10"/>
        <color indexed="10"/>
        <rFont val="Tahoma"/>
        <family val="2"/>
      </rPr>
      <t>*</t>
    </r>
    <r>
      <rPr>
        <sz val="10"/>
        <rFont val="Tahoma"/>
        <family val="2"/>
      </rPr>
      <t xml:space="preserve"> outliers (</t>
    </r>
    <r>
      <rPr>
        <i/>
        <sz val="10"/>
        <rFont val="Tahoma"/>
        <family val="2"/>
      </rPr>
      <t>Keteleeria, "Engelhardiae", Pinus sylvestris</t>
    </r>
    <r>
      <rPr>
        <sz val="10"/>
        <rFont val="Tahoma"/>
        <family val="2"/>
      </rPr>
      <t>)</t>
    </r>
  </si>
  <si>
    <r>
      <t>2</t>
    </r>
    <r>
      <rPr>
        <sz val="10"/>
        <color indexed="10"/>
        <rFont val="Tahoma"/>
        <family val="2"/>
      </rPr>
      <t>*</t>
    </r>
    <r>
      <rPr>
        <sz val="10"/>
        <rFont val="Tahoma"/>
        <family val="2"/>
      </rPr>
      <t xml:space="preserve"> outliers (</t>
    </r>
    <r>
      <rPr>
        <i/>
        <sz val="10"/>
        <rFont val="Tahoma"/>
        <family val="2"/>
      </rPr>
      <t>Keteleeria</t>
    </r>
    <r>
      <rPr>
        <sz val="10"/>
        <rFont val="Tahoma"/>
        <family val="2"/>
      </rPr>
      <t xml:space="preserve">, </t>
    </r>
    <r>
      <rPr>
        <i/>
        <sz val="10"/>
        <rFont val="Tahoma"/>
        <family val="2"/>
      </rPr>
      <t>Pinus sylvestris</t>
    </r>
    <r>
      <rPr>
        <sz val="10"/>
        <rFont val="Tahoma"/>
        <family val="2"/>
      </rPr>
      <t>)</t>
    </r>
  </si>
  <si>
    <r>
      <t>2?</t>
    </r>
    <r>
      <rPr>
        <sz val="10"/>
        <color indexed="10"/>
        <rFont val="Tahoma"/>
        <family val="2"/>
      </rPr>
      <t>*</t>
    </r>
    <r>
      <rPr>
        <sz val="10"/>
        <rFont val="Tahoma"/>
        <family val="2"/>
      </rPr>
      <t xml:space="preserve"> outliers ("Engelhardiae"[≡ </t>
    </r>
    <r>
      <rPr>
        <i/>
        <sz val="10"/>
        <rFont val="Tahoma"/>
        <family val="2"/>
      </rPr>
      <t>Engelhardia</t>
    </r>
    <r>
      <rPr>
        <sz val="10"/>
        <rFont val="Tahoma"/>
        <family val="2"/>
      </rPr>
      <t xml:space="preserve">], </t>
    </r>
    <r>
      <rPr>
        <i/>
        <sz val="10"/>
        <rFont val="Tahoma"/>
        <family val="2"/>
      </rPr>
      <t>Pinus sylvestris</t>
    </r>
    <r>
      <rPr>
        <sz val="10"/>
        <rFont val="Tahoma"/>
        <family val="2"/>
      </rPr>
      <t>)</t>
    </r>
  </si>
  <si>
    <r>
      <t>2</t>
    </r>
    <r>
      <rPr>
        <sz val="10"/>
        <color indexed="10"/>
        <rFont val="Tahoma"/>
        <family val="2"/>
      </rPr>
      <t>*</t>
    </r>
    <r>
      <rPr>
        <sz val="10"/>
        <rFont val="Tahoma"/>
        <family val="2"/>
      </rPr>
      <t xml:space="preserve"> "outliers" (</t>
    </r>
    <r>
      <rPr>
        <i/>
        <sz val="10"/>
        <rFont val="Tahoma"/>
        <family val="2"/>
      </rPr>
      <t>Pinus sylvestris</t>
    </r>
    <r>
      <rPr>
        <sz val="10"/>
        <rFont val="Tahoma"/>
        <family val="2"/>
      </rPr>
      <t xml:space="preserve">, </t>
    </r>
    <r>
      <rPr>
        <i/>
        <sz val="10"/>
        <rFont val="Tahoma"/>
        <family val="2"/>
      </rPr>
      <t>Lycopodium clavatum</t>
    </r>
    <r>
      <rPr>
        <sz val="10"/>
        <rFont val="Tahoma"/>
        <family val="2"/>
      </rPr>
      <t>)</t>
    </r>
  </si>
  <si>
    <r>
      <t>2</t>
    </r>
    <r>
      <rPr>
        <sz val="10"/>
        <color indexed="10"/>
        <rFont val="Tahoma"/>
        <family val="2"/>
      </rPr>
      <t>*</t>
    </r>
    <r>
      <rPr>
        <sz val="10"/>
        <rFont val="Tahoma"/>
        <family val="2"/>
      </rPr>
      <t xml:space="preserve"> "outlier" (</t>
    </r>
    <r>
      <rPr>
        <i/>
        <sz val="10"/>
        <rFont val="Tahoma"/>
        <family val="2"/>
      </rPr>
      <t>Liquidamber; Pinus sylvestris</t>
    </r>
    <r>
      <rPr>
        <sz val="10"/>
        <rFont val="Tahoma"/>
        <family val="2"/>
      </rPr>
      <t>)</t>
    </r>
  </si>
  <si>
    <r>
      <t>1</t>
    </r>
    <r>
      <rPr>
        <sz val="10"/>
        <color indexed="10"/>
        <rFont val="Tahoma"/>
        <family val="2"/>
      </rPr>
      <t>*</t>
    </r>
    <r>
      <rPr>
        <sz val="10"/>
        <rFont val="Tahoma"/>
        <family val="2"/>
      </rPr>
      <t xml:space="preserve"> outlier (</t>
    </r>
    <r>
      <rPr>
        <i/>
        <sz val="10"/>
        <rFont val="Tahoma"/>
        <family val="2"/>
      </rPr>
      <t>Liquidamber</t>
    </r>
    <r>
      <rPr>
        <sz val="10"/>
        <rFont val="Tahoma"/>
        <family val="2"/>
      </rPr>
      <t>)</t>
    </r>
  </si>
  <si>
    <t>[not checked]</t>
  </si>
  <si>
    <t>Insufficient data</t>
  </si>
  <si>
    <t>Taxa used for climate analysis (Akgün &amp; al., 2007, appendix B)</t>
  </si>
  <si>
    <t>NLR (extract PFDB 11/10/2010)</t>
  </si>
  <si>
    <r>
      <t>MAT</t>
    </r>
    <r>
      <rPr>
        <vertAlign val="subscript"/>
        <sz val="10"/>
        <rFont val="Tahoma"/>
        <family val="2"/>
      </rPr>
      <t>min</t>
    </r>
  </si>
  <si>
    <r>
      <t>MAT</t>
    </r>
    <r>
      <rPr>
        <vertAlign val="subscript"/>
        <sz val="10"/>
        <rFont val="Tahoma"/>
        <family val="2"/>
      </rPr>
      <t>max</t>
    </r>
  </si>
  <si>
    <t>Betula sp.</t>
  </si>
  <si>
    <t>Betula</t>
  </si>
  <si>
    <t>Myrica sp.</t>
  </si>
  <si>
    <t>Populus latior A.Braun</t>
  </si>
  <si>
    <r>
      <rPr>
        <i/>
        <sz val="10"/>
        <rFont val="Tahoma"/>
        <family val="2"/>
      </rPr>
      <t xml:space="preserve">Populus </t>
    </r>
    <r>
      <rPr>
        <sz val="10"/>
        <rFont val="Tahoma"/>
        <family val="2"/>
      </rPr>
      <t>[fossil not listed]</t>
    </r>
  </si>
  <si>
    <t>Cornus sp.</t>
  </si>
  <si>
    <r>
      <t xml:space="preserve">Betula </t>
    </r>
    <r>
      <rPr>
        <sz val="10"/>
        <rFont val="Tahoma"/>
        <family val="2"/>
      </rPr>
      <t>cf.</t>
    </r>
    <r>
      <rPr>
        <i/>
        <sz val="10"/>
        <rFont val="Tahoma"/>
        <family val="2"/>
      </rPr>
      <t xml:space="preserve"> prisca</t>
    </r>
  </si>
  <si>
    <r>
      <t xml:space="preserve">Betula </t>
    </r>
    <r>
      <rPr>
        <sz val="10"/>
        <rFont val="Tahoma"/>
        <family val="2"/>
      </rPr>
      <t>[fossil not listed]</t>
    </r>
  </si>
  <si>
    <t>s.a.</t>
  </si>
  <si>
    <t>Populus cf. balsamoides</t>
  </si>
  <si>
    <r>
      <t xml:space="preserve">Apocynophyllum </t>
    </r>
    <r>
      <rPr>
        <sz val="10"/>
        <rFont val="Tahoma"/>
        <family val="2"/>
      </rPr>
      <t>cf.</t>
    </r>
    <r>
      <rPr>
        <i/>
        <sz val="10"/>
        <rFont val="Tahoma"/>
        <family val="2"/>
      </rPr>
      <t xml:space="preserve"> helveticum</t>
    </r>
  </si>
  <si>
    <t>Apocynaceae</t>
  </si>
  <si>
    <t>cf. Carpinus miocenica</t>
  </si>
  <si>
    <t>Quercus drymeja UNGER 1847</t>
  </si>
  <si>
    <r>
      <t xml:space="preserve">Corylus </t>
    </r>
    <r>
      <rPr>
        <sz val="10"/>
        <rFont val="Tahoma"/>
        <family val="2"/>
      </rPr>
      <t>cf. avellana</t>
    </r>
  </si>
  <si>
    <t>Corylus avellana</t>
  </si>
  <si>
    <r>
      <rPr>
        <i/>
        <sz val="10"/>
        <rFont val="Tahoma"/>
        <family val="2"/>
      </rPr>
      <t xml:space="preserve">Tilia </t>
    </r>
    <r>
      <rPr>
        <sz val="10"/>
        <rFont val="Tahoma"/>
        <family val="2"/>
      </rPr>
      <t>sp.</t>
    </r>
  </si>
  <si>
    <r>
      <rPr>
        <i/>
        <sz val="10"/>
        <rFont val="Tahoma"/>
        <family val="2"/>
      </rPr>
      <t xml:space="preserve">Ilex </t>
    </r>
    <r>
      <rPr>
        <sz val="10"/>
        <rFont val="Tahoma"/>
        <family val="2"/>
      </rPr>
      <t>sp.</t>
    </r>
  </si>
  <si>
    <t>Ilex</t>
  </si>
  <si>
    <t>Acer trilobatum</t>
  </si>
  <si>
    <t>Acer saccharinum</t>
  </si>
  <si>
    <t>Pinus strobus</t>
  </si>
  <si>
    <r>
      <rPr>
        <i/>
        <sz val="10"/>
        <rFont val="Tahoma"/>
        <family val="2"/>
      </rPr>
      <t xml:space="preserve">Carya </t>
    </r>
    <r>
      <rPr>
        <sz val="10"/>
        <rFont val="Tahoma"/>
        <family val="2"/>
      </rPr>
      <t>sp.</t>
    </r>
  </si>
  <si>
    <t>Fagus ferruginea</t>
  </si>
  <si>
    <t>Fagus grandifolia</t>
  </si>
  <si>
    <r>
      <rPr>
        <i/>
        <sz val="10"/>
        <rFont val="Tahoma"/>
        <family val="2"/>
      </rPr>
      <t xml:space="preserve">Fagus </t>
    </r>
    <r>
      <rPr>
        <sz val="10"/>
        <rFont val="Tahoma"/>
        <family val="2"/>
      </rPr>
      <t>sp.</t>
    </r>
  </si>
  <si>
    <t>Fagus</t>
  </si>
  <si>
    <t>Populus mutabilis HEER</t>
  </si>
  <si>
    <t>Populus euphratica</t>
  </si>
  <si>
    <r>
      <t xml:space="preserve">Magnolia </t>
    </r>
    <r>
      <rPr>
        <sz val="10"/>
        <rFont val="Tahoma"/>
        <family val="2"/>
      </rPr>
      <t>sp.</t>
    </r>
  </si>
  <si>
    <t>Carya cf. serraefolia</t>
  </si>
  <si>
    <t>Carya cordiformis</t>
  </si>
  <si>
    <r>
      <t xml:space="preserve">Laurophyllum primigenium </t>
    </r>
    <r>
      <rPr>
        <sz val="10"/>
        <rFont val="Tahoma"/>
        <family val="2"/>
      </rPr>
      <t>(Unger) Kräusel &amp; Weyland</t>
    </r>
  </si>
  <si>
    <t>Lauraceae ? [fossil not listed]</t>
  </si>
  <si>
    <t>s.b.</t>
  </si>
  <si>
    <t>Quercus buchii HEER</t>
  </si>
  <si>
    <r>
      <rPr>
        <i/>
        <sz val="10"/>
        <rFont val="Tahoma"/>
        <family val="2"/>
      </rPr>
      <t>Quercus</t>
    </r>
    <r>
      <rPr>
        <sz val="10"/>
        <rFont val="Tahoma"/>
        <family val="2"/>
      </rPr>
      <t xml:space="preserve"> "sectio </t>
    </r>
    <r>
      <rPr>
        <i/>
        <sz val="10"/>
        <rFont val="Tahoma"/>
        <family val="2"/>
      </rPr>
      <t>Prinus</t>
    </r>
    <r>
      <rPr>
        <sz val="10"/>
        <rFont val="Tahoma"/>
        <family val="2"/>
      </rPr>
      <t>"</t>
    </r>
  </si>
  <si>
    <t>Laurophyllum princeps (HEER) KRÄUSEL &amp; WEYLAND</t>
  </si>
  <si>
    <t>Lauraceae [NLR not listed]</t>
  </si>
  <si>
    <t>Ziziphus ziziphoides (UNGER) WLD.</t>
  </si>
  <si>
    <t>Quercus kubinyi (KOVATS 1851) BERGER 1952</t>
  </si>
  <si>
    <r>
      <rPr>
        <i/>
        <sz val="10"/>
        <rFont val="Tahoma"/>
        <family val="2"/>
      </rPr>
      <t>Quercus</t>
    </r>
    <r>
      <rPr>
        <sz val="10"/>
        <rFont val="Tahoma"/>
        <family val="2"/>
      </rPr>
      <t xml:space="preserve"> "sectio </t>
    </r>
    <r>
      <rPr>
        <i/>
        <sz val="10"/>
        <rFont val="Tahoma"/>
        <family val="2"/>
      </rPr>
      <t>Cerris</t>
    </r>
    <r>
      <rPr>
        <sz val="10"/>
        <rFont val="Tahoma"/>
        <family val="2"/>
      </rPr>
      <t>" (</t>
    </r>
    <r>
      <rPr>
        <i/>
        <sz val="10"/>
        <rFont val="Tahoma"/>
        <family val="2"/>
      </rPr>
      <t>Q. cerris, Q. serrata</t>
    </r>
    <r>
      <rPr>
        <sz val="10"/>
        <rFont val="Tahoma"/>
        <family val="2"/>
      </rPr>
      <t>)</t>
    </r>
  </si>
  <si>
    <t>Myrica pseudolignitum</t>
  </si>
  <si>
    <r>
      <rPr>
        <i/>
        <sz val="10"/>
        <rFont val="Tahoma"/>
        <family val="2"/>
      </rPr>
      <t xml:space="preserve">Myrica </t>
    </r>
    <r>
      <rPr>
        <sz val="10"/>
        <rFont val="Tahoma"/>
        <family val="2"/>
      </rPr>
      <t>[fossil not listed]</t>
    </r>
  </si>
  <si>
    <r>
      <rPr>
        <i/>
        <sz val="10"/>
        <rFont val="Tahoma"/>
        <family val="2"/>
      </rPr>
      <t>Castanea</t>
    </r>
    <r>
      <rPr>
        <sz val="10"/>
        <rFont val="Tahoma"/>
        <family val="2"/>
      </rPr>
      <t xml:space="preserve"> cf. </t>
    </r>
    <r>
      <rPr>
        <i/>
        <sz val="10"/>
        <rFont val="Tahoma"/>
        <family val="2"/>
      </rPr>
      <t>sativa</t>
    </r>
  </si>
  <si>
    <t>Castanea sativa</t>
  </si>
  <si>
    <t>Zelkova ungeri (ETTINGSHAUSEN) KOV.</t>
  </si>
  <si>
    <t>Zelkova carpinifolia, Zelkova serrata</t>
  </si>
  <si>
    <t>cf. Illicium chenanum Kr. &amp; Weyl. in Mad. &amp; Steff.</t>
  </si>
  <si>
    <r>
      <rPr>
        <i/>
        <sz val="10"/>
        <rFont val="Tahoma"/>
        <family val="2"/>
      </rPr>
      <t xml:space="preserve">Illicium </t>
    </r>
    <r>
      <rPr>
        <sz val="10"/>
        <rFont val="Tahoma"/>
        <family val="2"/>
      </rPr>
      <t>[fossil not listed]</t>
    </r>
  </si>
  <si>
    <t>cf. Podogonium knorrii</t>
  </si>
  <si>
    <t>Gleditsia</t>
  </si>
  <si>
    <r>
      <t xml:space="preserve">Acer </t>
    </r>
    <r>
      <rPr>
        <sz val="10"/>
        <rFont val="Tahoma"/>
        <family val="2"/>
      </rPr>
      <t>cf.</t>
    </r>
    <r>
      <rPr>
        <i/>
        <sz val="10"/>
        <rFont val="Tahoma"/>
        <family val="2"/>
      </rPr>
      <t xml:space="preserve"> decipiens </t>
    </r>
  </si>
  <si>
    <t>Acer monspesulanum, Acer "orientale"</t>
  </si>
  <si>
    <t>Buxus sp.</t>
  </si>
  <si>
    <t>Buxus</t>
  </si>
  <si>
    <t>Buxus sempervirens</t>
  </si>
  <si>
    <t>Quercus cf. trojana</t>
  </si>
  <si>
    <t>Quercus trojana</t>
  </si>
  <si>
    <t>Quercus neriifolia A. BRAUN</t>
  </si>
  <si>
    <r>
      <rPr>
        <i/>
        <sz val="10"/>
        <rFont val="Tahoma"/>
        <family val="2"/>
      </rPr>
      <t xml:space="preserve">Laurophyllum </t>
    </r>
    <r>
      <rPr>
        <sz val="10"/>
        <rFont val="Tahoma"/>
        <family val="2"/>
      </rPr>
      <t>sp.</t>
    </r>
  </si>
  <si>
    <t>Lauraceae [NLR not listed; joint interval of two listed NLRs]</t>
  </si>
  <si>
    <t>Olea sp.</t>
  </si>
  <si>
    <t>Olea</t>
  </si>
  <si>
    <t>Quercus oligodonta Sap.</t>
  </si>
  <si>
    <r>
      <rPr>
        <i/>
        <sz val="10"/>
        <rFont val="Tahoma"/>
        <family val="2"/>
      </rPr>
      <t xml:space="preserve">Quercus </t>
    </r>
    <r>
      <rPr>
        <sz val="10"/>
        <rFont val="Tahoma"/>
        <family val="2"/>
      </rPr>
      <t>[fossil not listed]</t>
    </r>
  </si>
  <si>
    <t>Quercus cf. aspera Unger</t>
  </si>
  <si>
    <t>Quercus cf. infectoria</t>
  </si>
  <si>
    <r>
      <rPr>
        <i/>
        <sz val="10"/>
        <rFont val="Tahoma"/>
        <family val="2"/>
      </rPr>
      <t xml:space="preserve">Quercus </t>
    </r>
    <r>
      <rPr>
        <sz val="10"/>
        <rFont val="Tahoma"/>
        <family val="2"/>
      </rPr>
      <t>[</t>
    </r>
    <r>
      <rPr>
        <i/>
        <sz val="10"/>
        <rFont val="Tahoma"/>
        <family val="2"/>
      </rPr>
      <t>Q. infectoria</t>
    </r>
    <r>
      <rPr>
        <sz val="10"/>
        <rFont val="Tahoma"/>
        <family val="2"/>
      </rPr>
      <t xml:space="preserve"> not listed]</t>
    </r>
  </si>
  <si>
    <t>Quercus ilex</t>
  </si>
  <si>
    <t>Quercus mediterranea</t>
  </si>
  <si>
    <r>
      <t xml:space="preserve">Quercus ilex, Quercus coccifera </t>
    </r>
    <r>
      <rPr>
        <sz val="10"/>
        <rFont val="Tahoma"/>
        <family val="2"/>
      </rPr>
      <t xml:space="preserve">[same interval as </t>
    </r>
    <r>
      <rPr>
        <i/>
        <sz val="10"/>
        <rFont val="Tahoma"/>
        <family val="2"/>
      </rPr>
      <t xml:space="preserve">Q. ilex </t>
    </r>
    <r>
      <rPr>
        <sz val="10"/>
        <rFont val="Tahoma"/>
        <family val="2"/>
      </rPr>
      <t>alone]</t>
    </r>
  </si>
  <si>
    <t>Pistacia lentiscus</t>
  </si>
  <si>
    <t>Taxodium distichum</t>
  </si>
  <si>
    <t>Cinnamomum polymorphum</t>
  </si>
  <si>
    <r>
      <rPr>
        <i/>
        <sz val="10"/>
        <rFont val="Tahoma"/>
        <family val="2"/>
      </rPr>
      <t>Taxodium</t>
    </r>
    <r>
      <rPr>
        <sz val="10"/>
        <rFont val="Tahoma"/>
        <family val="2"/>
      </rPr>
      <t xml:space="preserve"> sp.</t>
    </r>
  </si>
  <si>
    <t>Taxodium dubium (STERNBERG) HEER</t>
  </si>
  <si>
    <t>Ulmus carpinoides GOEPPERT</t>
  </si>
  <si>
    <t>Ulmus alata</t>
  </si>
  <si>
    <r>
      <rPr>
        <i/>
        <sz val="10"/>
        <rFont val="Tahoma"/>
        <family val="2"/>
      </rPr>
      <t xml:space="preserve">Sapindus </t>
    </r>
    <r>
      <rPr>
        <sz val="10"/>
        <rFont val="Tahoma"/>
        <family val="2"/>
      </rPr>
      <t xml:space="preserve">cf. </t>
    </r>
    <r>
      <rPr>
        <i/>
        <sz val="10"/>
        <rFont val="Tahoma"/>
        <family val="2"/>
      </rPr>
      <t>falcifoli</t>
    </r>
    <r>
      <rPr>
        <i/>
        <sz val="10"/>
        <color indexed="10"/>
        <rFont val="Tahoma"/>
        <family val="2"/>
      </rPr>
      <t>us</t>
    </r>
    <r>
      <rPr>
        <i/>
        <sz val="10"/>
        <rFont val="Tahoma"/>
        <family val="2"/>
      </rPr>
      <t xml:space="preserve"> </t>
    </r>
    <r>
      <rPr>
        <sz val="10"/>
        <rFont val="Tahoma"/>
        <family val="2"/>
      </rPr>
      <t>A.Braun</t>
    </r>
  </si>
  <si>
    <r>
      <t xml:space="preserve">Sapindus </t>
    </r>
    <r>
      <rPr>
        <sz val="10"/>
        <rFont val="Tahoma"/>
        <family val="2"/>
      </rPr>
      <t>sp.</t>
    </r>
  </si>
  <si>
    <t>Ficus lanceolata</t>
  </si>
  <si>
    <t>Ficus</t>
  </si>
  <si>
    <t>Cinnamomum scheuchzeri HEER</t>
  </si>
  <si>
    <t>Lauraceae (Lindera umbellata, Litsea aciculata, Actinodaphne lancifolia)</t>
  </si>
  <si>
    <r>
      <t xml:space="preserve">Myrica lignitum </t>
    </r>
    <r>
      <rPr>
        <sz val="10"/>
        <rFont val="Tahoma"/>
        <family val="2"/>
      </rPr>
      <t>(Unger) Saporta</t>
    </r>
  </si>
  <si>
    <t>Number</t>
  </si>
  <si>
    <t>Percent wood</t>
  </si>
  <si>
    <t>Percent pollen</t>
  </si>
  <si>
    <t>according original literature with reference to PFDB</t>
  </si>
  <si>
    <t>Abies_sp.</t>
  </si>
  <si>
    <t>Acer</t>
  </si>
  <si>
    <t>Alnus</t>
  </si>
  <si>
    <t>–27.4 in PFDB</t>
  </si>
  <si>
    <t>Betula_sp.</t>
  </si>
  <si>
    <t>Calluna vulgaris</t>
  </si>
  <si>
    <t>Cone?</t>
  </si>
  <si>
    <t>–24.2 in PFDB</t>
  </si>
  <si>
    <t>cf._Betula_sp.</t>
  </si>
  <si>
    <t>Not used</t>
  </si>
  <si>
    <t>cf._Cryptomeria–Cunninghamia</t>
  </si>
  <si>
    <t>cf._Cupressaceae</t>
  </si>
  <si>
    <t>cf._Sequoia_sp.</t>
  </si>
  <si>
    <t>cf._Vaccinium_sp.</t>
  </si>
  <si>
    <t>Chamaecyparis/Cupressus</t>
  </si>
  <si>
    <t>Chenopodiaceae</t>
  </si>
  <si>
    <t>Corylus</t>
  </si>
  <si>
    <t>Cryptomeria–Cunninghamia</t>
  </si>
  <si>
    <t>= interval of Cryptomeria (includes that of Cunninghamia)</t>
  </si>
  <si>
    <t>Cupressaceae–Taxodiaceae</t>
  </si>
  <si>
    <t>Ericaceae</t>
  </si>
  <si>
    <t>Fagus_sp.</t>
  </si>
  <si>
    <t>Hedera</t>
  </si>
  <si>
    <t>Ilex_sp.</t>
  </si>
  <si>
    <t>Ligustrum</t>
  </si>
  <si>
    <t>Phyllirea</t>
  </si>
  <si>
    <t>Picea–Larix</t>
  </si>
  <si>
    <t>Picea sp.</t>
  </si>
  <si>
    <t>Pinus_sp.</t>
  </si>
  <si>
    <t>Pinus_subgen._Diploxylon (≡ subgenus Pinus)</t>
  </si>
  <si>
    <t>Pinus_subgen._Haploxylon (≡ subgenus Strobus)</t>
  </si>
  <si>
    <t>Cold outlier because of Cedrus/Pinus peuce</t>
  </si>
  <si>
    <t>Quercus_sp.</t>
  </si>
  <si>
    <t>Rhamnaceae</t>
  </si>
  <si>
    <t>Salix</t>
  </si>
  <si>
    <t>Sequoia_sp.</t>
  </si>
  <si>
    <t>Tsuga</t>
  </si>
  <si>
    <t>Ulmus</t>
  </si>
  <si>
    <t>Vaccinium_sp.</t>
  </si>
  <si>
    <r>
      <t>NLR listed in PFDB [</t>
    </r>
    <r>
      <rPr>
        <b/>
        <sz val="8"/>
        <color indexed="10"/>
        <rFont val="Tahoma"/>
        <family val="2"/>
      </rPr>
      <t>red: not specifically listed, genus used]</t>
    </r>
  </si>
  <si>
    <t>Fossil taxon</t>
  </si>
  <si>
    <t>PFDB</t>
  </si>
  <si>
    <t>Bobovdol-Babino</t>
  </si>
  <si>
    <r>
      <t>MAT</t>
    </r>
    <r>
      <rPr>
        <vertAlign val="subscript"/>
        <sz val="8"/>
        <rFont val="Tahoma"/>
        <family val="2"/>
      </rPr>
      <t>min</t>
    </r>
  </si>
  <si>
    <r>
      <t>MAT</t>
    </r>
    <r>
      <rPr>
        <vertAlign val="subscript"/>
        <sz val="8"/>
        <rFont val="Tahoma"/>
        <family val="2"/>
      </rPr>
      <t>max</t>
    </r>
  </si>
  <si>
    <t>[s.b.]</t>
  </si>
  <si>
    <t>Acacia</t>
  </si>
  <si>
    <t>Acacia dianae</t>
  </si>
  <si>
    <t>+</t>
  </si>
  <si>
    <t>A. parschlugiana</t>
  </si>
  <si>
    <t>A. sotzkiana</t>
  </si>
  <si>
    <t>Acer aegopodifolium</t>
  </si>
  <si>
    <t>A. monoides</t>
  </si>
  <si>
    <t>A. dasicarpoides</t>
  </si>
  <si>
    <t>A. dasicarpoides  f. angustilobum</t>
  </si>
  <si>
    <t>A. palaeosaccharinum</t>
  </si>
  <si>
    <t>A. tricuspidatum</t>
  </si>
  <si>
    <t>Acer, Sectio Palmata (palmatum, japonicum, sieboldianum, circinatum)</t>
  </si>
  <si>
    <t>A. vindobonense</t>
  </si>
  <si>
    <t>Achras aff. sapota</t>
  </si>
  <si>
    <t>Acrostichum aureum</t>
  </si>
  <si>
    <t>Acrostichum lanzaeanum</t>
  </si>
  <si>
    <t>Ailanthus</t>
  </si>
  <si>
    <t>Ailanthus confucii</t>
  </si>
  <si>
    <t>Aldrovanda ovata</t>
  </si>
  <si>
    <t>A. nostratum</t>
  </si>
  <si>
    <t>Alnus nitida</t>
  </si>
  <si>
    <t>Alnus gaudinii</t>
  </si>
  <si>
    <t>Alnus subcordata</t>
  </si>
  <si>
    <t>A. kefersteinii</t>
  </si>
  <si>
    <t>Alnus serrulata, Alnus acuminata</t>
  </si>
  <si>
    <t>A. rostaniana</t>
  </si>
  <si>
    <t>Alstonia eocenica</t>
  </si>
  <si>
    <t>Amygdalus sp. (syn.) = Prunus sp.</t>
  </si>
  <si>
    <t>Amygdalus pereger</t>
  </si>
  <si>
    <t>Anemia sp. (A. hirsuta, dregiana, phyllitides), Mohria sp.</t>
  </si>
  <si>
    <t>Anemia subcretacea</t>
  </si>
  <si>
    <t>Apocynophyllum firma</t>
  </si>
  <si>
    <t>A. helveticum</t>
  </si>
  <si>
    <t>A. neriifolium</t>
  </si>
  <si>
    <t>Aponogeton cf. tertiarius</t>
  </si>
  <si>
    <t>Arbutus andrachne</t>
  </si>
  <si>
    <t>Arbutus aff. andrachne</t>
  </si>
  <si>
    <t>Athrotaxis</t>
  </si>
  <si>
    <t>Athrotaxis couttsiae</t>
  </si>
  <si>
    <t>Bambusa lugdunensis</t>
  </si>
  <si>
    <t>Moraceae</t>
  </si>
  <si>
    <t>Becktonia hantonesis</t>
  </si>
  <si>
    <t>Banksia</t>
  </si>
  <si>
    <t>"Banksia" helvetica</t>
  </si>
  <si>
    <t>Berchemia</t>
  </si>
  <si>
    <t>Berchemia cf. berchemiaefolia</t>
  </si>
  <si>
    <t>Blechnum serrulatum</t>
  </si>
  <si>
    <t>Blechnum dentatum</t>
  </si>
  <si>
    <t>Blechnum sp.</t>
  </si>
  <si>
    <t>Brasenia ovula</t>
  </si>
  <si>
    <t>Bumelia minor</t>
  </si>
  <si>
    <t>Burtonella cf. emarginata</t>
  </si>
  <si>
    <t>Caesalpinia</t>
  </si>
  <si>
    <t>Caesalpinites haidingeri</t>
  </si>
  <si>
    <t>C. salteri</t>
  </si>
  <si>
    <t>“Callicoma” microphylla</t>
  </si>
  <si>
    <t>Callistemon</t>
  </si>
  <si>
    <t>Callistemophyllum melaleuceforme</t>
  </si>
  <si>
    <t>Camellia</t>
  </si>
  <si>
    <r>
      <t>Camel</t>
    </r>
    <r>
      <rPr>
        <b/>
        <sz val="8"/>
        <color indexed="10"/>
        <rFont val="Tahoma"/>
        <family val="2"/>
      </rPr>
      <t>[l]</t>
    </r>
    <r>
      <rPr>
        <b/>
        <sz val="8"/>
        <rFont val="Tahoma"/>
        <family val="2"/>
      </rPr>
      <t>ia abchasica</t>
    </r>
  </si>
  <si>
    <t>Carpinus grandis</t>
  </si>
  <si>
    <t>Carpinus cf. neilreichii</t>
  </si>
  <si>
    <t>Carya denticulata</t>
  </si>
  <si>
    <t>Cassiophyllum ambiguum</t>
  </si>
  <si>
    <t>C. hyperborea</t>
  </si>
  <si>
    <t>Castanopsis sp.,Lithocarpus sp., Pasania sp</t>
  </si>
  <si>
    <t>Castanopsis aff. concolor</t>
  </si>
  <si>
    <t>Pasaniopsis vittata</t>
  </si>
  <si>
    <t>Pasaniopsis sp.</t>
  </si>
  <si>
    <t>Castaneophyllum venosum</t>
  </si>
  <si>
    <t>Caulinites articulatus</t>
  </si>
  <si>
    <t>Caxtonia cf. elongata</t>
  </si>
  <si>
    <t>Celastrus</t>
  </si>
  <si>
    <t>Celastrophyllum andromedae</t>
  </si>
  <si>
    <t>C. serratum</t>
  </si>
  <si>
    <t>Celastrus acherontis</t>
  </si>
  <si>
    <t>C. aeoli</t>
  </si>
  <si>
    <t>C. elaenus</t>
  </si>
  <si>
    <t>C. protogaeus</t>
  </si>
  <si>
    <t>Celastrus buxifolius, C. leptopus</t>
  </si>
  <si>
    <t>C. persei</t>
  </si>
  <si>
    <t>Ceratonia</t>
  </si>
  <si>
    <t>Ceratonia emarginata</t>
  </si>
  <si>
    <t>Ceratophyllum</t>
  </si>
  <si>
    <t>Ceratopetalum haeringianum</t>
  </si>
  <si>
    <t>Cercidiphyllum japonicum</t>
  </si>
  <si>
    <t>Cercidiphyllum crenatum</t>
  </si>
  <si>
    <t>Chamaecyparis</t>
  </si>
  <si>
    <t>Chamaecyparis belgica</t>
  </si>
  <si>
    <t>Chamaerops humilis</t>
  </si>
  <si>
    <t>Chamaerops helvetica</t>
  </si>
  <si>
    <t>Chaneya oeningensis</t>
  </si>
  <si>
    <t>Cryptogrammites sp.</t>
  </si>
  <si>
    <t>Colutea</t>
  </si>
  <si>
    <t>Colutea salteri</t>
  </si>
  <si>
    <t>Comptonia peregrina</t>
  </si>
  <si>
    <t>Comptonia acutiloba</t>
  </si>
  <si>
    <t>Cornus</t>
  </si>
  <si>
    <t>Cornus distans</t>
  </si>
  <si>
    <t>Cotinus</t>
  </si>
  <si>
    <t>Cotinus orbiculatus</t>
  </si>
  <si>
    <t>Pteleaecarpum europaeum</t>
  </si>
  <si>
    <t>Crataegus integrifolia</t>
  </si>
  <si>
    <t>Cunninghamia lanceolata</t>
  </si>
  <si>
    <t>Cunninghamia miocaenica</t>
  </si>
  <si>
    <t>“Cunonia” formosa</t>
  </si>
  <si>
    <t>“Cunonia” oligocaenica</t>
  </si>
  <si>
    <t>Cupressites goeppertii</t>
  </si>
  <si>
    <t>Cyathea sp.</t>
  </si>
  <si>
    <t>Cyclosorus</t>
  </si>
  <si>
    <t>Cyclosorus dalmaticus</t>
  </si>
  <si>
    <t>C. stiriacus</t>
  </si>
  <si>
    <t>Cyperaceae</t>
  </si>
  <si>
    <t>Caricoidea minima</t>
  </si>
  <si>
    <t>C. obscura</t>
  </si>
  <si>
    <t>Cyperacites chavannesii</t>
  </si>
  <si>
    <t>Epacridicarpum headonense</t>
  </si>
  <si>
    <t>Dalbergia</t>
  </si>
  <si>
    <t>Dalbergia bella</t>
  </si>
  <si>
    <t>D. rectinervis</t>
  </si>
  <si>
    <t>Daphne</t>
  </si>
  <si>
    <t>Daphne aff. giraldii</t>
  </si>
  <si>
    <t>Unknown</t>
  </si>
  <si>
    <t>Daphnogene bilinica</t>
  </si>
  <si>
    <t>Dewalquea fraxinifolia</t>
  </si>
  <si>
    <t>Desmodium oligocaenica</t>
  </si>
  <si>
    <t>Diospyros</t>
  </si>
  <si>
    <t>Diospyros anceps</t>
  </si>
  <si>
    <t>Dodonaea</t>
  </si>
  <si>
    <t>Dodonaea salicoides var. multinervis</t>
  </si>
  <si>
    <t>Doliostrobus taxiformis</t>
  </si>
  <si>
    <t>“Elaeodendron” cf. obovatum</t>
  </si>
  <si>
    <t>Engelhardia macroptera</t>
  </si>
  <si>
    <t>E. orsbergensis</t>
  </si>
  <si>
    <t>Equisetum</t>
  </si>
  <si>
    <t>Equisetum lombardianum</t>
  </si>
  <si>
    <t>E. parlatori</t>
  </si>
  <si>
    <t>“Eucalyptus” oceanica</t>
  </si>
  <si>
    <t>Fagaceae</t>
  </si>
  <si>
    <t>Dryophyllum curticelense</t>
  </si>
  <si>
    <t>D. dewalquei</t>
  </si>
  <si>
    <t>D. intermedium</t>
  </si>
  <si>
    <t>D. cf. moselense</t>
  </si>
  <si>
    <t>Eotrigonobalanus furcinervis</t>
  </si>
  <si>
    <t>Trigonobalanopsis exacantha</t>
  </si>
  <si>
    <t>T. rhamnoides</t>
  </si>
  <si>
    <t>Fagus hayatae</t>
  </si>
  <si>
    <t>Fagus silesiaca</t>
  </si>
  <si>
    <t>“Ficus” cf. hercules</t>
  </si>
  <si>
    <t>“Ficus”  lanceolata</t>
  </si>
  <si>
    <t>F. lucidus</t>
  </si>
  <si>
    <t>Gironniera</t>
  </si>
  <si>
    <t>Gironniera cf. carinata</t>
  </si>
  <si>
    <t>Gleditsia aquatica, G. heterophylla</t>
  </si>
  <si>
    <t>Gleditsia lyelliana</t>
  </si>
  <si>
    <t>Gleichenia rhodopaea</t>
  </si>
  <si>
    <t>Glyptostrobus pensilis</t>
  </si>
  <si>
    <t>Glyptostrobus europaea</t>
  </si>
  <si>
    <t>Generally excluded?</t>
  </si>
  <si>
    <t>"Grevillea" haeringiana</t>
  </si>
  <si>
    <t>Hemiptelea davidii</t>
  </si>
  <si>
    <t>Hemiptelea sp.</t>
  </si>
  <si>
    <t>Hovenia</t>
  </si>
  <si>
    <t>Hovenia sp.</t>
  </si>
  <si>
    <t>Hydrangea</t>
  </si>
  <si>
    <t>Hydrangea palaeopirinica</t>
  </si>
  <si>
    <t>Ilex ambigua</t>
  </si>
  <si>
    <t>I. falsanii</t>
  </si>
  <si>
    <t>I. rottensis</t>
  </si>
  <si>
    <t>I. simile</t>
  </si>
  <si>
    <t>Ilex aquifolium</t>
  </si>
  <si>
    <t>I. aquifolium foss.</t>
  </si>
  <si>
    <t>Iodes</t>
  </si>
  <si>
    <t>Iodes cf. multireticulata</t>
  </si>
  <si>
    <t>Juglans</t>
  </si>
  <si>
    <t>Juglans ungeri</t>
  </si>
  <si>
    <t>Juglans regia</t>
  </si>
  <si>
    <t>J. acuminata</t>
  </si>
  <si>
    <t>Juniperus</t>
  </si>
  <si>
    <t>Juniperus aff. drupacea</t>
  </si>
  <si>
    <t>Daphnogene cinnamomifolia</t>
  </si>
  <si>
    <t>D. cinnamomea</t>
  </si>
  <si>
    <t>D. lanceolata</t>
  </si>
  <si>
    <t>D. rhodopaea</t>
  </si>
  <si>
    <t>Laurophyllum acutimontanum</t>
  </si>
  <si>
    <t>Laurus</t>
  </si>
  <si>
    <t>Laurus cf. latior</t>
  </si>
  <si>
    <t>Leucothoe</t>
  </si>
  <si>
    <t>Leucothoë protogaea</t>
  </si>
  <si>
    <t>Libocedrites salicornioides</t>
  </si>
  <si>
    <t>Lindera</t>
  </si>
  <si>
    <t>Lindera antiqua</t>
  </si>
  <si>
    <t>Lindera aff. communis foss.</t>
  </si>
  <si>
    <t>Lithocarpus</t>
  </si>
  <si>
    <t>Lithocarpus palaeorhodopensis</t>
  </si>
  <si>
    <t>Litsea</t>
  </si>
  <si>
    <t>Litsea expansa</t>
  </si>
  <si>
    <t>L. muelleri</t>
  </si>
  <si>
    <t>L. ocoteifolia</t>
  </si>
  <si>
    <t>L. primigenia</t>
  </si>
  <si>
    <t>Maackia aff. tenuifolia</t>
  </si>
  <si>
    <t>Magnolia</t>
  </si>
  <si>
    <t>Magnolia dianae</t>
  </si>
  <si>
    <t>Magnolia longipetiolata</t>
  </si>
  <si>
    <t>M. ludwigii</t>
  </si>
  <si>
    <t>M. takhtajanii</t>
  </si>
  <si>
    <t>Mastixia cantiensis</t>
  </si>
  <si>
    <t>Mastixia meyeri</t>
  </si>
  <si>
    <t>Meliosma cf. cuneifolia</t>
  </si>
  <si>
    <t>Meliosma cf. sheppeyensis</t>
  </si>
  <si>
    <t>Menispermaceae</t>
  </si>
  <si>
    <t>Macclintockia basinervis</t>
  </si>
  <si>
    <t>Michelia palaeobalcanica</t>
  </si>
  <si>
    <t>Myrica acuminata</t>
  </si>
  <si>
    <t>M. banksiaefolia</t>
  </si>
  <si>
    <t>M. laevigata</t>
  </si>
  <si>
    <t>M. longifolia</t>
  </si>
  <si>
    <t>M. vindobonensis</t>
  </si>
  <si>
    <t>M. lignitum</t>
  </si>
  <si>
    <t>Myrsine celastroides</t>
  </si>
  <si>
    <t>Myrtaceae</t>
  </si>
  <si>
    <t>Myrtus palaeomestensis</t>
  </si>
  <si>
    <t>M. rectinervis</t>
  </si>
  <si>
    <t>Rhodomyrtophyllum reticulosum</t>
  </si>
  <si>
    <t>R. sinuatum</t>
  </si>
  <si>
    <t>Nelumbo nucifera</t>
  </si>
  <si>
    <t>Nelumbo protospeciosa</t>
  </si>
  <si>
    <t>Neolitsea</t>
  </si>
  <si>
    <t>Daphnogene spectabile</t>
  </si>
  <si>
    <t>Neolitsea apicifolia</t>
  </si>
  <si>
    <t>N. magnifica</t>
  </si>
  <si>
    <t>Neolitsea sericea (=Litsea glauca)</t>
  </si>
  <si>
    <t>N. palaeosericea</t>
  </si>
  <si>
    <t>Nuphar</t>
  </si>
  <si>
    <t>Nuphar aff. Sagittifolium</t>
  </si>
  <si>
    <t>Nymphaea</t>
  </si>
  <si>
    <t>Nymphaea calophylla</t>
  </si>
  <si>
    <t>Nymphaea sp.</t>
  </si>
  <si>
    <t>Nyssa rottensis</t>
  </si>
  <si>
    <t>Ocotea</t>
  </si>
  <si>
    <t>Ocotea heeri</t>
  </si>
  <si>
    <t>O. kryshtofovichii</t>
  </si>
  <si>
    <t>O. laurifolia</t>
  </si>
  <si>
    <t>Olea notii</t>
  </si>
  <si>
    <t>Omalanthus paraeuxinus</t>
  </si>
  <si>
    <t>Osmunda sp. (e.g. O. vachellii, persliana, javanica)</t>
  </si>
  <si>
    <t>Osmunda heeri</t>
  </si>
  <si>
    <t>Palaeonymphea eocenica</t>
  </si>
  <si>
    <t>Palmospermum cf. pulchrum</t>
  </si>
  <si>
    <t>Persea</t>
  </si>
  <si>
    <t>Persea belenensis</t>
  </si>
  <si>
    <t>P. braunii</t>
  </si>
  <si>
    <t>P. palaeomorpha</t>
  </si>
  <si>
    <t>P. princeps</t>
  </si>
  <si>
    <t>P. protobalcanica</t>
  </si>
  <si>
    <t>Phellodendron</t>
  </si>
  <si>
    <t>Phellodendron sp.</t>
  </si>
  <si>
    <t>Phoebe</t>
  </si>
  <si>
    <t>Phoebe cervarensis</t>
  </si>
  <si>
    <t>Not clear</t>
  </si>
  <si>
    <t>Phoenicites salecifolius</t>
  </si>
  <si>
    <t>Phoenix</t>
  </si>
  <si>
    <t>P. spectabilis</t>
  </si>
  <si>
    <t>(lepidocaryoid palmae)</t>
  </si>
  <si>
    <t>Phoenicites sp.</t>
  </si>
  <si>
    <t>Phragmites</t>
  </si>
  <si>
    <t>Phragmites oeningensis</t>
  </si>
  <si>
    <t>Pilea</t>
  </si>
  <si>
    <t>Pilea aff. glaberrima</t>
  </si>
  <si>
    <t>Pimelea crassipes</t>
  </si>
  <si>
    <t>Pinus</t>
  </si>
  <si>
    <t>Pinus hepios</t>
  </si>
  <si>
    <t>P. palaeorhodopensis</t>
  </si>
  <si>
    <t>Pinus taedaeformis</t>
  </si>
  <si>
    <t>Pinus sp. 1</t>
  </si>
  <si>
    <t>Pinus sp. 2</t>
  </si>
  <si>
    <t>“Pisonia” eocenica</t>
  </si>
  <si>
    <t>Pistacia</t>
  </si>
  <si>
    <t>Pistacia aquensis</t>
  </si>
  <si>
    <t>Pistacia cf. oligocaenica</t>
  </si>
  <si>
    <t>Pistacia reddita</t>
  </si>
  <si>
    <t>Platanus kerrii</t>
  </si>
  <si>
    <t>Platanus neptuni</t>
  </si>
  <si>
    <t>Platanus</t>
  </si>
  <si>
    <t>P. platanifolia</t>
  </si>
  <si>
    <t>P. schimperi</t>
  </si>
  <si>
    <t>Platycarya palaeostrobilacea</t>
  </si>
  <si>
    <t>Pleiomeris formosa</t>
  </si>
  <si>
    <t>Plumeria caucasica</t>
  </si>
  <si>
    <t>“Podocarpus” eocenica</t>
  </si>
  <si>
    <t>Gordonia</t>
  </si>
  <si>
    <t>Polyspora kunzii</t>
  </si>
  <si>
    <t>Populus balsamoides</t>
  </si>
  <si>
    <t>“Protea” lingulata</t>
  </si>
  <si>
    <t>Prunus</t>
  </si>
  <si>
    <t>Prunus langsdorfii</t>
  </si>
  <si>
    <t>Ptelea</t>
  </si>
  <si>
    <t>Ptelea sp.</t>
  </si>
  <si>
    <t>Pteridium</t>
  </si>
  <si>
    <t>Pteridium bilinicum</t>
  </si>
  <si>
    <t>P. oeningense</t>
  </si>
  <si>
    <t>Pterocarya fraxinifolia</t>
  </si>
  <si>
    <t>Pterocarya paradisiaca</t>
  </si>
  <si>
    <t>Punica</t>
  </si>
  <si>
    <t>Punica palaeogranatum</t>
  </si>
  <si>
    <t>Pyrus</t>
  </si>
  <si>
    <t>Pyrus theobroma</t>
  </si>
  <si>
    <t>Cyclobalanopsis kryshtofovichii</t>
  </si>
  <si>
    <t>Cyclobalanopsis stojanovii</t>
  </si>
  <si>
    <t>Quercophyllum brezanii</t>
  </si>
  <si>
    <t>Q. deperdita</t>
  </si>
  <si>
    <t>Q. diplodon</t>
  </si>
  <si>
    <t>Q. drymeja</t>
  </si>
  <si>
    <t>Q. elaena</t>
  </si>
  <si>
    <t>Q. indjatschaensis</t>
  </si>
  <si>
    <t>Q. lyellii</t>
  </si>
  <si>
    <t>Q. neriifolia</t>
  </si>
  <si>
    <t>Q. palaeodrys</t>
  </si>
  <si>
    <t>Quercus coccifera, Q. ilex</t>
  </si>
  <si>
    <t>Quercus coccifera foss.</t>
  </si>
  <si>
    <t>Q. mediterranea</t>
  </si>
  <si>
    <t>Quercus incana, Quercus hypoleucoides</t>
  </si>
  <si>
    <t>Q. goeppertii</t>
  </si>
  <si>
    <t>Rhamnospermum bilobatum</t>
  </si>
  <si>
    <t>Rhus</t>
  </si>
  <si>
    <t>Rhus blitum</t>
  </si>
  <si>
    <t>R. cassiaeformis</t>
  </si>
  <si>
    <t>R. prisca</t>
  </si>
  <si>
    <t>Rubus spp., Rosa spp.</t>
  </si>
  <si>
    <t>Rosa lignitum</t>
  </si>
  <si>
    <t>Rubus [same as Rubus spp., Rosa spp.]</t>
  </si>
  <si>
    <t>Rubus merianii</t>
  </si>
  <si>
    <t>Rumohra</t>
  </si>
  <si>
    <t>Rumohra recentior</t>
  </si>
  <si>
    <t>Sabal lamanonis</t>
  </si>
  <si>
    <t>S. longirachis</t>
  </si>
  <si>
    <t>S. major</t>
  </si>
  <si>
    <t>Salix angusta</t>
  </si>
  <si>
    <t>Sambucus</t>
  </si>
  <si>
    <t>Sambucus parvula</t>
  </si>
  <si>
    <t>Sapindaceae</t>
  </si>
  <si>
    <t>Cupania sp.</t>
  </si>
  <si>
    <t>Sapindus cupanoides</t>
  </si>
  <si>
    <t>S. falcifolius</t>
  </si>
  <si>
    <t>S.  ungeri</t>
  </si>
  <si>
    <t>Sapotacites daphnes</t>
  </si>
  <si>
    <t>Sideroxylon salicites</t>
  </si>
  <si>
    <t>Sassafras</t>
  </si>
  <si>
    <t>Sassafras  ferretianum</t>
  </si>
  <si>
    <t>S.  ucrainicum</t>
  </si>
  <si>
    <t>Sequoia sempervirens</t>
  </si>
  <si>
    <t>Sequoia abietina</t>
  </si>
  <si>
    <t>Generally excluded</t>
  </si>
  <si>
    <t>Schinus oligocaenicum</t>
  </si>
  <si>
    <t>Smilax</t>
  </si>
  <si>
    <t>Smilax hastata</t>
  </si>
  <si>
    <t>Sophora tomentosa</t>
  </si>
  <si>
    <t>Sophora europaea</t>
  </si>
  <si>
    <t>Stephania aff. venosa</t>
  </si>
  <si>
    <t>Sterculia</t>
  </si>
  <si>
    <t>Sterculia labrusca</t>
  </si>
  <si>
    <t>Stewartia</t>
  </si>
  <si>
    <t>Stewartia cf. pentagina</t>
  </si>
  <si>
    <t>Stratiotes aloides</t>
  </si>
  <si>
    <t>Stratiotes hantonensis</t>
  </si>
  <si>
    <t>S. minutissimus</t>
  </si>
  <si>
    <t>S. neglectus</t>
  </si>
  <si>
    <t>S. suborbiculatus</t>
  </si>
  <si>
    <t>Symplocos brezanii</t>
  </si>
  <si>
    <t>Tabernaemontana telaginensis</t>
  </si>
  <si>
    <t>Taxodium dubium</t>
  </si>
  <si>
    <t>Terminalia radobojana</t>
  </si>
  <si>
    <t>Theaceae</t>
  </si>
  <si>
    <t>Ternstroemites floersheimensis</t>
  </si>
  <si>
    <t>Tetraclinis articulata</t>
  </si>
  <si>
    <t>Tetraclinis brachyodon</t>
  </si>
  <si>
    <t>Thevetia sophiae</t>
  </si>
  <si>
    <t>Trachycarpus rhapifolia</t>
  </si>
  <si>
    <t>Trema</t>
  </si>
  <si>
    <t>Trema cf. micrantha</t>
  </si>
  <si>
    <t>Trichosanthes</t>
  </si>
  <si>
    <t>Trichosanthes sp.</t>
  </si>
  <si>
    <t>Typha latifolia</t>
  </si>
  <si>
    <t>Typha latissima</t>
  </si>
  <si>
    <t>U. drepanodonta</t>
  </si>
  <si>
    <t>Ulmus carpinifolia</t>
  </si>
  <si>
    <t>U. pyramidalis</t>
  </si>
  <si>
    <t>Viscum</t>
  </si>
  <si>
    <t>Viscum morlotii</t>
  </si>
  <si>
    <t>Zanthoxylum</t>
  </si>
  <si>
    <t>Zanthoxylum bognorense</t>
  </si>
  <si>
    <t>Z. rugosum</t>
  </si>
  <si>
    <t>Zanthoxylum piperitum</t>
  </si>
  <si>
    <t>Z. serratum</t>
  </si>
  <si>
    <t>Zelkova</t>
  </si>
  <si>
    <t>Zelkova praelonga</t>
  </si>
  <si>
    <t>Z. zelkovifolia</t>
  </si>
  <si>
    <t>Zingiberaceae</t>
  </si>
  <si>
    <t>Spirematospermum wetzleri</t>
  </si>
  <si>
    <t>Ziziphus "sinica" [sinensis?]</t>
  </si>
  <si>
    <t>Ziziphus ziziphoides</t>
  </si>
  <si>
    <t>Taxon [yellow bg.: responsible for climate intervals]</t>
  </si>
  <si>
    <t>Abies</t>
  </si>
  <si>
    <t>Genus</t>
  </si>
  <si>
    <t>×</t>
  </si>
  <si>
    <t>Species</t>
  </si>
  <si>
    <t>Aesculus hippocastanea</t>
  </si>
  <si>
    <t>[+]</t>
  </si>
  <si>
    <t>Alismataceae ‡</t>
  </si>
  <si>
    <t>Family</t>
  </si>
  <si>
    <t>No data</t>
  </si>
  <si>
    <t>×/+</t>
  </si>
  <si>
    <t xml:space="preserve">cf./× </t>
  </si>
  <si>
    <t>Alnus serrulata</t>
  </si>
  <si>
    <t>Caesalpiniaceae [≡"Caesalpinioideae"; no occurrence given]‡</t>
  </si>
  <si>
    <t>Subfamily</t>
  </si>
  <si>
    <t>Carya tomentosa</t>
  </si>
  <si>
    <t>Celtis</t>
  </si>
  <si>
    <t>Monotypic genus</t>
  </si>
  <si>
    <t>Cercis</t>
  </si>
  <si>
    <t>Cissus</t>
  </si>
  <si>
    <t>Cupressaceae*</t>
  </si>
  <si>
    <t>Dryopteris</t>
  </si>
  <si>
    <t>Fraxinus*</t>
  </si>
  <si>
    <t>Lauraceae*</t>
  </si>
  <si>
    <t>Liquidamber styraciflua</t>
  </si>
  <si>
    <t>cf./×</t>
  </si>
  <si>
    <t>cf.</t>
  </si>
  <si>
    <t>Myricaceae [no occurrence given]</t>
  </si>
  <si>
    <t>Nyssa sylvatica</t>
  </si>
  <si>
    <t>Osmunda</t>
  </si>
  <si>
    <t>×?</t>
  </si>
  <si>
    <t>Ostrya</t>
  </si>
  <si>
    <t>Ostrya virginiana</t>
  </si>
  <si>
    <t>Paliurus</t>
  </si>
  <si>
    <r>
      <t>Pinus</t>
    </r>
    <r>
      <rPr>
        <vertAlign val="superscript"/>
        <sz val="10"/>
        <rFont val="Tahoma"/>
        <family val="2"/>
      </rPr>
      <t>*</t>
    </r>
  </si>
  <si>
    <t>Pinus thunbergiana</t>
  </si>
  <si>
    <t>Populus</t>
  </si>
  <si>
    <t>Rosaceae ‡</t>
  </si>
  <si>
    <t>Rubus sp., Rosa sp.</t>
  </si>
  <si>
    <t>Salix*</t>
  </si>
  <si>
    <t>Salix nigra</t>
  </si>
  <si>
    <t>Sorbus torminalis</t>
  </si>
  <si>
    <t>Sparganium</t>
  </si>
  <si>
    <t>Taxodiaceae (≡ Taxodioideae)</t>
  </si>
  <si>
    <t>≤ -5.8</t>
  </si>
  <si>
    <t>Trapa</t>
  </si>
  <si>
    <t>Viburnum</t>
  </si>
  <si>
    <t>Vitis</t>
  </si>
  <si>
    <r>
      <t>Zelkova</t>
    </r>
    <r>
      <rPr>
        <vertAlign val="superscript"/>
        <sz val="10"/>
        <rFont val="Arial"/>
        <family val="2"/>
      </rPr>
      <t/>
    </r>
  </si>
  <si>
    <t>Zingiberaceae [paratropical family]</t>
  </si>
  <si>
    <t>Number of species-level NLR</t>
  </si>
  <si>
    <t>Number of species-level climatic active NLR</t>
  </si>
  <si>
    <r>
      <t xml:space="preserve">* </t>
    </r>
    <r>
      <rPr>
        <sz val="10"/>
        <rFont val="Arial"/>
        <family val="2"/>
      </rPr>
      <t>Ambiguous, used interval is a sum interval of NLR referring to the subsequent genus or family</t>
    </r>
  </si>
  <si>
    <r>
      <t xml:space="preserve">† </t>
    </r>
    <r>
      <rPr>
        <sz val="10"/>
        <rFont val="Arial"/>
        <family val="2"/>
      </rPr>
      <t xml:space="preserve">Represented by a single recorded species in PFDB online (in case of </t>
    </r>
    <r>
      <rPr>
        <i/>
        <sz val="10"/>
        <rFont val="Arial"/>
        <family val="2"/>
      </rPr>
      <t xml:space="preserve">Rhamnus </t>
    </r>
    <r>
      <rPr>
        <sz val="10"/>
        <rFont val="Arial"/>
        <family val="2"/>
      </rPr>
      <t>the joint interval of three spp.)</t>
    </r>
  </si>
  <si>
    <r>
      <t xml:space="preserve">‡ </t>
    </r>
    <r>
      <rPr>
        <sz val="10"/>
        <rFont val="Arial"/>
        <family val="2"/>
      </rPr>
      <t>NLR not listed in PFDB online</t>
    </r>
  </si>
  <si>
    <t>Table 4</t>
  </si>
  <si>
    <t>Taxa identified in Garzweiler Seam: comparison between wood remains and palynology (G D Garzweiler)</t>
  </si>
  <si>
    <t>MAT (PFDB)</t>
  </si>
  <si>
    <t>Palynomorphs</t>
  </si>
  <si>
    <t>min</t>
  </si>
  <si>
    <t>max</t>
  </si>
  <si>
    <t>Taxodium, Taxodium distichum (only listed in table 1)</t>
  </si>
  <si>
    <t>GI</t>
  </si>
  <si>
    <t>GII</t>
  </si>
  <si>
    <t>GIII?</t>
  </si>
  <si>
    <t>Intervals differ only slightly in u.b.</t>
  </si>
  <si>
    <t>Cupressus [sempervirens]</t>
  </si>
  <si>
    <t>Genus' interval used, sp. not listed as NLR</t>
  </si>
  <si>
    <t>Interval of "Cupressaceae (Cupressus, Chamaecyparis)"</t>
  </si>
  <si>
    <t>Actinost./Juniper./Cupress.</t>
  </si>
  <si>
    <t>GIII</t>
  </si>
  <si>
    <t>Larix/Picea</t>
  </si>
  <si>
    <t>Joined both genus' intervals</t>
  </si>
  <si>
    <t>Pinus sect. Pinaster ? (table 1)</t>
  </si>
  <si>
    <t>→ G. pensilis, monotypic genus</t>
  </si>
  <si>
    <t>GIII(?)</t>
  </si>
  <si>
    <t>Glyptostrobus pensilis ("G. lineatus" in table 4)</t>
  </si>
  <si>
    <t>Sequoia polyformosus [S. sempervirens]</t>
  </si>
  <si>
    <t>Generally excluded from CA-analyses?!</t>
  </si>
  <si>
    <t>Sequoia sp., Cryptomeria</t>
  </si>
  <si>
    <t>Interval of C. japonica (comprises interval of S. sempervirens)</t>
  </si>
  <si>
    <t>Sciadopitys verticillata</t>
  </si>
  <si>
    <t>Sciadopitys</t>
  </si>
  <si>
    <t>→ S. verticillata</t>
  </si>
  <si>
    <t>Carex</t>
  </si>
  <si>
    <t>Graminea–Poaceae</t>
  </si>
  <si>
    <t>Sabal, Pseudophoenix</t>
  </si>
  <si>
    <t>Typha</t>
  </si>
  <si>
    <t>Interval of T. domingensis, only listed sp.</t>
  </si>
  <si>
    <t>Aralia, Araliaceae</t>
  </si>
  <si>
    <t>Clethra</t>
  </si>
  <si>
    <t>Cirsium, Asteroideae</t>
  </si>
  <si>
    <t>Cornaceae</t>
  </si>
  <si>
    <t>Cyrillaceae, Clethrac., Rosaceae</t>
  </si>
  <si>
    <t>Interval recorded for Cyrillaceae 13.6–25.4; no intervals recorded for other two taxa</t>
  </si>
  <si>
    <t>Empetraceae</t>
  </si>
  <si>
    <t>Interval of "Empetrum nigrum, Ledum sp."</t>
  </si>
  <si>
    <t>Erica</t>
  </si>
  <si>
    <t>Interval of E. arborea, only listed sp.</t>
  </si>
  <si>
    <t>Vaccinium</t>
  </si>
  <si>
    <t>Liquidambar</t>
  </si>
  <si>
    <t>GI(?)</t>
  </si>
  <si>
    <t>Leguminosae</t>
  </si>
  <si>
    <t>Liriodendron</t>
  </si>
  <si>
    <t>Interval of N. lutea ("Nuphar luteum"), only listed sp.</t>
  </si>
  <si>
    <t>Fraxinus</t>
  </si>
  <si>
    <t>Lonicera ("Linociera")/Olea</t>
  </si>
  <si>
    <t>Styrax</t>
  </si>
  <si>
    <t>Theligonum</t>
  </si>
  <si>
    <t>Brownlowia (Tiliaceae)</t>
  </si>
  <si>
    <t>Reported reconstructed MAT</t>
  </si>
  <si>
    <t>According PFDB, information given in text tables 1 and 4</t>
  </si>
  <si>
    <t>Cherosian</t>
  </si>
  <si>
    <t>Taxa</t>
  </si>
  <si>
    <t>NLR   \    Depth</t>
  </si>
  <si>
    <t xml:space="preserve">Abiespollenites latisaccatus </t>
  </si>
  <si>
    <t>Abies type</t>
  </si>
  <si>
    <t xml:space="preserve">Aceripollenites striatus  </t>
  </si>
  <si>
    <t>Acer sp.</t>
  </si>
  <si>
    <t xml:space="preserve">Alnipollenites verus  </t>
  </si>
  <si>
    <t>Alnus sp.</t>
  </si>
  <si>
    <t>Araliaceoipollenites euphorii</t>
  </si>
  <si>
    <t>Arecipites sp.</t>
  </si>
  <si>
    <t>Arecaceae</t>
  </si>
  <si>
    <t>Not in PALAEOFLORA database (20/09/2010)</t>
  </si>
  <si>
    <t xml:space="preserve">Artemisiaepollenites sellularis  </t>
  </si>
  <si>
    <t>Artemisia sp.</t>
  </si>
  <si>
    <t xml:space="preserve">Betulaepollenites betuloides  </t>
  </si>
  <si>
    <t xml:space="preserve">Caprifoliipites sambucoides  </t>
  </si>
  <si>
    <t>Caprifoliaceae</t>
  </si>
  <si>
    <t xml:space="preserve">Carpinipites carpinoides  </t>
  </si>
  <si>
    <t>Carpinus sp.</t>
  </si>
  <si>
    <t xml:space="preserve">Caryapollenites simplex </t>
  </si>
  <si>
    <t>Carya sp.</t>
  </si>
  <si>
    <t xml:space="preserve">Caryophyllidites rueterbergensis  </t>
  </si>
  <si>
    <t>Caryophyllaceae</t>
  </si>
  <si>
    <t xml:space="preserve">Cedripites deodaraesimilis  </t>
  </si>
  <si>
    <t>Cedrus sp.</t>
  </si>
  <si>
    <t xml:space="preserve">Celtipollenites komlo?nsis  </t>
  </si>
  <si>
    <t>Celtis sp.</t>
  </si>
  <si>
    <t>Cercydiphyllites minimireticulatus</t>
  </si>
  <si>
    <r>
      <t>Cerc</t>
    </r>
    <r>
      <rPr>
        <b/>
        <sz val="8"/>
        <color indexed="10"/>
        <rFont val="Arial"/>
        <family val="2"/>
      </rPr>
      <t>y</t>
    </r>
    <r>
      <rPr>
        <sz val="8"/>
        <rFont val="Arial"/>
        <family val="2"/>
      </rPr>
      <t>diphyllum</t>
    </r>
  </si>
  <si>
    <t>Chenopodipollis stellatus</t>
  </si>
  <si>
    <t xml:space="preserve">Cichoreacidites gracilis </t>
  </si>
  <si>
    <t>Cichorioideae</t>
  </si>
  <si>
    <t xml:space="preserve">Cornaceaepollis major </t>
  </si>
  <si>
    <t xml:space="preserve">Corrugatisporites cf. pseudovallatus  </t>
  </si>
  <si>
    <t xml:space="preserve">Corylopollis coryloides  </t>
  </si>
  <si>
    <t>Corylus sp.</t>
  </si>
  <si>
    <t>Cupressacites sp.</t>
  </si>
  <si>
    <t>Cyperaceaepollis sp.</t>
  </si>
  <si>
    <t xml:space="preserve">Ephedripites tertiarius </t>
  </si>
  <si>
    <t>Ephedra sp.</t>
  </si>
  <si>
    <t>Ericipites sp. div.</t>
  </si>
  <si>
    <t>Eucommioipollis parmularius</t>
  </si>
  <si>
    <t>Eucommia sp.</t>
  </si>
  <si>
    <t xml:space="preserve">Faguspollenites verus  </t>
  </si>
  <si>
    <t>Fagus sp.</t>
  </si>
  <si>
    <t>Graminidites media</t>
  </si>
  <si>
    <t>Poaceae</t>
  </si>
  <si>
    <t>Ilexpollenites iliacus</t>
  </si>
  <si>
    <t>Ilex sp.</t>
  </si>
  <si>
    <t xml:space="preserve">Inaperturopollenites hiatus  </t>
  </si>
  <si>
    <t xml:space="preserve">Inaperturopollenites sp. </t>
  </si>
  <si>
    <t>Populus sp.</t>
  </si>
  <si>
    <t xml:space="preserve">Intratriporopollenites cordataeformis  </t>
  </si>
  <si>
    <t>Tilia sp.</t>
  </si>
  <si>
    <t xml:space="preserve">Iteapollis angustiporatus </t>
  </si>
  <si>
    <t>Itea sp.</t>
  </si>
  <si>
    <t>Juglandipollis maculosus</t>
  </si>
  <si>
    <r>
      <t xml:space="preserve">Juglans sp. </t>
    </r>
    <r>
      <rPr>
        <b/>
        <sz val="8"/>
        <color indexed="10"/>
        <rFont val="Arial"/>
        <family val="2"/>
      </rPr>
      <t xml:space="preserve">[?≡ </t>
    </r>
    <r>
      <rPr>
        <b/>
        <i/>
        <sz val="8"/>
        <color indexed="10"/>
        <rFont val="Arial"/>
        <family val="2"/>
      </rPr>
      <t>J. regia-J. sigillata</t>
    </r>
    <r>
      <rPr>
        <b/>
        <sz val="8"/>
        <color indexed="10"/>
        <rFont val="Arial"/>
        <family val="2"/>
      </rPr>
      <t>]</t>
    </r>
    <r>
      <rPr>
        <b/>
        <i/>
        <sz val="8"/>
        <color indexed="10"/>
        <rFont val="Arial"/>
        <family val="2"/>
      </rPr>
      <t xml:space="preserve"> </t>
    </r>
  </si>
  <si>
    <t xml:space="preserve">Keteleeriapollenites komlo?nsis  </t>
  </si>
  <si>
    <t>Keteleeria sp.</t>
  </si>
  <si>
    <t>Laevigatosporites sp.</t>
  </si>
  <si>
    <t xml:space="preserve">Larixidites gerce?nsis  </t>
  </si>
  <si>
    <r>
      <t xml:space="preserve">Larix type </t>
    </r>
    <r>
      <rPr>
        <b/>
        <sz val="8"/>
        <color indexed="10"/>
        <rFont val="Arial"/>
        <family val="2"/>
      </rPr>
      <t>[NLR unclear]</t>
    </r>
  </si>
  <si>
    <t xml:space="preserve">Liquidambarpollenites orientaliformis  </t>
  </si>
  <si>
    <t>Liquidambar sp.</t>
  </si>
  <si>
    <t xml:space="preserve">Lonicerapollis gallwitzi  </t>
  </si>
  <si>
    <t>Lonicera sp.</t>
  </si>
  <si>
    <t>Lusatisporis perinatus</t>
  </si>
  <si>
    <t xml:space="preserve">Selaginella </t>
  </si>
  <si>
    <t>Unclear. Intervals of two species listed in PALAEOFLORA database do not overlap.</t>
  </si>
  <si>
    <t>Momipites punctatus</t>
  </si>
  <si>
    <t>Engelhardiae</t>
  </si>
  <si>
    <t>Momipites quietus</t>
  </si>
  <si>
    <t>Monoleiotriletes gracilis</t>
  </si>
  <si>
    <t xml:space="preserve">Myricipites bituitus  </t>
  </si>
  <si>
    <t xml:space="preserve">Nyssapollenites kruschi </t>
  </si>
  <si>
    <t>Nyssa sp.</t>
  </si>
  <si>
    <t xml:space="preserve">Oleoidearumpollenites chinensis  </t>
  </si>
  <si>
    <t>Oleaceae</t>
  </si>
  <si>
    <t>Osmundacidites primarius</t>
  </si>
  <si>
    <t>Osmunda sp.</t>
  </si>
  <si>
    <t xml:space="preserve">Ostryapollenites rhenanus  </t>
  </si>
  <si>
    <t>Ostrya sp.</t>
  </si>
  <si>
    <t>Pandaniidites sp.</t>
  </si>
  <si>
    <t>Pandanus sp.</t>
  </si>
  <si>
    <t xml:space="preserve">Persicarioipollis meuseli  </t>
  </si>
  <si>
    <t>Persicaria sp.</t>
  </si>
  <si>
    <t xml:space="preserve">Piceapollis planoides  </t>
  </si>
  <si>
    <t>Pistacioidites sp.</t>
  </si>
  <si>
    <r>
      <t xml:space="preserve">Pistacia sp. </t>
    </r>
    <r>
      <rPr>
        <b/>
        <sz val="8"/>
        <color indexed="10"/>
        <rFont val="Arial"/>
        <family val="2"/>
      </rPr>
      <t xml:space="preserve">[?≡ </t>
    </r>
    <r>
      <rPr>
        <b/>
        <i/>
        <sz val="8"/>
        <color indexed="10"/>
        <rFont val="Arial"/>
        <family val="2"/>
      </rPr>
      <t>P. terebinthus</t>
    </r>
    <r>
      <rPr>
        <b/>
        <sz val="8"/>
        <color indexed="10"/>
        <rFont val="Arial"/>
        <family val="2"/>
      </rPr>
      <t>]</t>
    </r>
  </si>
  <si>
    <t xml:space="preserve">Pityosporites labdacus  </t>
  </si>
  <si>
    <t>Pinus sylvestris type</t>
  </si>
  <si>
    <t xml:space="preserve">Pityosporites microalatus  </t>
  </si>
  <si>
    <t>Pinus haploxylon type (incl. Cathaya)</t>
  </si>
  <si>
    <t xml:space="preserve">Platanipollis ipelensis </t>
  </si>
  <si>
    <t>Platanus sp.</t>
  </si>
  <si>
    <t xml:space="preserve">Platycaryapollenites miocaenicus  </t>
  </si>
  <si>
    <t>Platycarya sp.</t>
  </si>
  <si>
    <t xml:space="preserve">Podocarpidites cf. libellus  </t>
  </si>
  <si>
    <t>cf. Podocarpus</t>
  </si>
  <si>
    <t>Polycolpopollenites cf. hexaradiatus</t>
  </si>
  <si>
    <t>Lamiaceae</t>
  </si>
  <si>
    <t>Pterocaryapollenites stellatus</t>
  </si>
  <si>
    <t>Pterocarya sp.</t>
  </si>
  <si>
    <t>Quercoidites sp. div.</t>
  </si>
  <si>
    <t>Quercus sp.</t>
  </si>
  <si>
    <t>Radialisporis sp.</t>
  </si>
  <si>
    <t>Ranunculus sp.</t>
  </si>
  <si>
    <t xml:space="preserve">Reevesiapollis triangulus </t>
  </si>
  <si>
    <t>Reevesia sp.</t>
  </si>
  <si>
    <t>Retitricolpites vulgaris</t>
  </si>
  <si>
    <t>Corylopsis sp.</t>
  </si>
  <si>
    <t xml:space="preserve">Retitriletes reticuloides reductoides  </t>
  </si>
  <si>
    <t>Lycopodium clavatum type</t>
  </si>
  <si>
    <t xml:space="preserve">Rhuspollenites cf. ornatus </t>
  </si>
  <si>
    <t>Rhus type</t>
  </si>
  <si>
    <t>Salixipollenites sp.</t>
  </si>
  <si>
    <t>Salix sp.</t>
  </si>
  <si>
    <t xml:space="preserve">Sciadopityspollenites serratus  </t>
  </si>
  <si>
    <t>Sciadopitys sp.</t>
  </si>
  <si>
    <t>Sequoiapollenites polyformosus</t>
  </si>
  <si>
    <r>
      <t xml:space="preserve">Sequoia sp. </t>
    </r>
    <r>
      <rPr>
        <b/>
        <sz val="8"/>
        <color indexed="10"/>
        <rFont val="Tahoma"/>
        <family val="2"/>
      </rPr>
      <t>[not included in CA?]</t>
    </r>
  </si>
  <si>
    <t xml:space="preserve">Sparganiaceaepollenites neogenicus  </t>
  </si>
  <si>
    <t>Sparganium sp.</t>
  </si>
  <si>
    <t xml:space="preserve">Symplocoipollenites vestibulum </t>
  </si>
  <si>
    <t>Symplocos sp.</t>
  </si>
  <si>
    <t xml:space="preserve">Tetracolporopollenites sapotoides  </t>
  </si>
  <si>
    <t>Thalictrum sp.</t>
  </si>
  <si>
    <t>Tricolpopollenites cf. sinuosimuratus</t>
  </si>
  <si>
    <t>Fraxinus sp.</t>
  </si>
  <si>
    <t>Tricolporop. caesalpiniaceaeformis</t>
  </si>
  <si>
    <t>Caesalpiniaceae</t>
  </si>
  <si>
    <t>Tricolporop. cf. macrodurensis</t>
  </si>
  <si>
    <t>Parthenocissus, Cissus</t>
  </si>
  <si>
    <t xml:space="preserve">Tricolporop. cingulum ssp. oviformis  </t>
  </si>
  <si>
    <t>Castanea sp.</t>
  </si>
  <si>
    <t>Tricolporop. cingulum ssp. pussilis</t>
  </si>
  <si>
    <r>
      <t xml:space="preserve">Castanopsis sp. </t>
    </r>
    <r>
      <rPr>
        <b/>
        <sz val="8"/>
        <color indexed="10"/>
        <rFont val="Tahoma"/>
        <family val="2"/>
      </rPr>
      <t xml:space="preserve">[?≡ </t>
    </r>
    <r>
      <rPr>
        <b/>
        <i/>
        <sz val="8"/>
        <color indexed="10"/>
        <rFont val="Tahoma"/>
        <family val="2"/>
      </rPr>
      <t>Castanopsis spp.,Lithocarpus spp., Pasania spp.</t>
    </r>
    <r>
      <rPr>
        <b/>
        <sz val="8"/>
        <color indexed="10"/>
        <rFont val="Tahoma"/>
        <family val="2"/>
      </rPr>
      <t>]</t>
    </r>
  </si>
  <si>
    <t>Tricolporop. megaexactus ssp. exactus</t>
  </si>
  <si>
    <r>
      <t xml:space="preserve">Cyrillaceae, </t>
    </r>
    <r>
      <rPr>
        <sz val="8"/>
        <color indexed="10"/>
        <rFont val="Arial"/>
        <family val="2"/>
      </rPr>
      <t>(Clethraceae [no data available])</t>
    </r>
  </si>
  <si>
    <t>Tricolporop. minor</t>
  </si>
  <si>
    <t xml:space="preserve">Tricolporop. pseudocingulum </t>
  </si>
  <si>
    <r>
      <t>Rhus,</t>
    </r>
    <r>
      <rPr>
        <sz val="8"/>
        <color indexed="10"/>
        <rFont val="Arial"/>
        <family val="2"/>
      </rPr>
      <t xml:space="preserve"> (Mangifera, Spondias [no data available])</t>
    </r>
  </si>
  <si>
    <t>Tsugaepollenites sp. div.</t>
  </si>
  <si>
    <t>Tsuga sp.</t>
  </si>
  <si>
    <t xml:space="preserve">Tubulifloridites macroechinatus </t>
  </si>
  <si>
    <t>Asteroideae</t>
  </si>
  <si>
    <t xml:space="preserve">Ulmipollenites planeraeformis </t>
  </si>
  <si>
    <t>Planera sp.</t>
  </si>
  <si>
    <t xml:space="preserve">Ulmipollenites undolosus  </t>
  </si>
  <si>
    <t>Ulmus sp.</t>
  </si>
  <si>
    <t>Umbeliferoipollenites tenuis</t>
  </si>
  <si>
    <t>Apiaceae</t>
  </si>
  <si>
    <t>Verrucatospotites favus ssp. favus</t>
  </si>
  <si>
    <t>Polypodium</t>
  </si>
  <si>
    <t xml:space="preserve">Zelkovaepollenites potoniei  </t>
  </si>
  <si>
    <r>
      <t xml:space="preserve">Zelkova sp. </t>
    </r>
    <r>
      <rPr>
        <b/>
        <sz val="8"/>
        <color indexed="10"/>
        <rFont val="Arial"/>
        <family val="2"/>
      </rPr>
      <t xml:space="preserve">[?≡ </t>
    </r>
    <r>
      <rPr>
        <b/>
        <i/>
        <sz val="8"/>
        <color indexed="10"/>
        <rFont val="Arial"/>
        <family val="2"/>
      </rPr>
      <t>Z. carpinifolia, Z. serrata</t>
    </r>
    <r>
      <rPr>
        <b/>
        <sz val="8"/>
        <color indexed="10"/>
        <rFont val="Arial"/>
        <family val="2"/>
      </rPr>
      <t>]</t>
    </r>
  </si>
  <si>
    <t>AP</t>
  </si>
  <si>
    <t>NAP</t>
  </si>
  <si>
    <t>Monotypic / represented by one taxon</t>
  </si>
  <si>
    <t>MAT (other)</t>
  </si>
  <si>
    <t>Fossil species</t>
  </si>
  <si>
    <r>
      <t>Used NLR</t>
    </r>
    <r>
      <rPr>
        <vertAlign val="superscript"/>
        <sz val="10"/>
        <rFont val="Arial"/>
        <family val="2"/>
      </rPr>
      <t>†</t>
    </r>
  </si>
  <si>
    <t>Included in LMA and CLAMP</t>
  </si>
  <si>
    <t>Included in CoA</t>
  </si>
  <si>
    <t xml:space="preserve">Glyptostrobus europaeus (Brongn.) Heer </t>
  </si>
  <si>
    <t xml:space="preserve"> Taxodiaceae </t>
  </si>
  <si>
    <t xml:space="preserve"> </t>
  </si>
  <si>
    <t xml:space="preserve">Calocedrus lantenoisi (Laurent) Tao </t>
  </si>
  <si>
    <t xml:space="preserve"> Cupressaceae </t>
  </si>
  <si>
    <t xml:space="preserve">Schisandra sp.1 </t>
  </si>
  <si>
    <t xml:space="preserve"> Schisandraceae </t>
  </si>
  <si>
    <t>Schisandra</t>
  </si>
  <si>
    <t xml:space="preserve">Piper sp.1 </t>
  </si>
  <si>
    <t xml:space="preserve"> Piperaceae </t>
  </si>
  <si>
    <t>Piper</t>
  </si>
  <si>
    <t xml:space="preserve">Cinnamomum naitoanum Huzioka et Takahashi </t>
  </si>
  <si>
    <t xml:space="preserve">Lauraceae </t>
  </si>
  <si>
    <t>Cinnamomum sp.1</t>
  </si>
  <si>
    <t>s.a</t>
  </si>
  <si>
    <t>Cinnamomum scheuchzeri Heer</t>
  </si>
  <si>
    <t>Cinnamomum scheuzeri</t>
  </si>
  <si>
    <t>Litsea grabaui Hu et Chaney</t>
  </si>
  <si>
    <t>Neocinnamomum sp.1</t>
  </si>
  <si>
    <t>Neocinnamomum</t>
  </si>
  <si>
    <t>Smilax grandifolia (Unger) Heer</t>
  </si>
  <si>
    <t>Smilacaceae</t>
  </si>
  <si>
    <t xml:space="preserve">Cyperacites sp. </t>
  </si>
  <si>
    <t xml:space="preserve">Lumnitzera sp.1 </t>
  </si>
  <si>
    <t xml:space="preserve">Combretaceae </t>
  </si>
  <si>
    <t>Lumnitzera</t>
  </si>
  <si>
    <t xml:space="preserve">Terminalia sp.1 </t>
  </si>
  <si>
    <t xml:space="preserve">Trapa sp. </t>
  </si>
  <si>
    <t>Lythraceae</t>
  </si>
  <si>
    <t xml:space="preserve">Syzygium sp.1 </t>
  </si>
  <si>
    <t xml:space="preserve">Myrtaceae </t>
  </si>
  <si>
    <t>Syzygium</t>
  </si>
  <si>
    <t xml:space="preserve">Syzygium sp.2 </t>
  </si>
  <si>
    <t xml:space="preserve">Albizia sp.1 </t>
  </si>
  <si>
    <t xml:space="preserve">Fabaceae </t>
  </si>
  <si>
    <t>Albizia</t>
  </si>
  <si>
    <t xml:space="preserve">Gleditsia miosinensis Hu et Chaney </t>
  </si>
  <si>
    <t xml:space="preserve">Dalbergia prehupeana Tao </t>
  </si>
  <si>
    <t xml:space="preserve">Desmodium sp.1 </t>
  </si>
  <si>
    <t>Desmodium</t>
  </si>
  <si>
    <t xml:space="preserve">Maackia sp. </t>
  </si>
  <si>
    <t>Maackia</t>
  </si>
  <si>
    <t xml:space="preserve">Milletia sp. </t>
  </si>
  <si>
    <t>Milletia</t>
  </si>
  <si>
    <t xml:space="preserve">Mucuna sp.1 </t>
  </si>
  <si>
    <t>Mucuna</t>
  </si>
  <si>
    <t xml:space="preserve">Ormosia sp. </t>
  </si>
  <si>
    <t>Ormosia</t>
  </si>
  <si>
    <t xml:space="preserve">Shuteria sp. </t>
  </si>
  <si>
    <t>Shuteria</t>
  </si>
  <si>
    <t xml:space="preserve">Sophora miojaponica Hu et Chaney </t>
  </si>
  <si>
    <t>Fabaceae</t>
  </si>
  <si>
    <t>Interval of S. tomentosa</t>
  </si>
  <si>
    <t xml:space="preserve">Photinia sp. </t>
  </si>
  <si>
    <t xml:space="preserve">Rosaceae </t>
  </si>
  <si>
    <t>Photinia</t>
  </si>
  <si>
    <t xml:space="preserve">Sorbus sp. </t>
  </si>
  <si>
    <t xml:space="preserve">Stranvaesia sp.1 </t>
  </si>
  <si>
    <t>Stranvaesia</t>
  </si>
  <si>
    <t xml:space="preserve">Berchemia sp.1 </t>
  </si>
  <si>
    <t xml:space="preserve">Rhamnaceae </t>
  </si>
  <si>
    <t xml:space="preserve">Celtis miobungeana Hu et Chaney </t>
  </si>
  <si>
    <t xml:space="preserve">Cannabaceae </t>
  </si>
  <si>
    <t xml:space="preserve">Ficus sp.1 </t>
  </si>
  <si>
    <t xml:space="preserve">Moraceae </t>
  </si>
  <si>
    <t xml:space="preserve">Castanopsis sp.1 </t>
  </si>
  <si>
    <t xml:space="preserve">Fagaceae </t>
  </si>
  <si>
    <t xml:space="preserve">Castanopsis sp.2 </t>
  </si>
  <si>
    <t>Castanopsis</t>
  </si>
  <si>
    <t xml:space="preserve">Cyclobalanopsis mandraliscae (Gaudin) Tanai </t>
  </si>
  <si>
    <t>Cyclobalanopsis [infrageneric group of Quercus]</t>
  </si>
  <si>
    <t xml:space="preserve">Cyclobalanopsis sp.1 </t>
  </si>
  <si>
    <t>Cyclobalanopsis</t>
  </si>
  <si>
    <t xml:space="preserve">Cyclobalanopsis sp.2 </t>
  </si>
  <si>
    <t xml:space="preserve">Lithocarpus reniifolius Tao </t>
  </si>
  <si>
    <t xml:space="preserve">Lithocarpus sp.1 </t>
  </si>
  <si>
    <t xml:space="preserve">Lithocarpus sp.2 </t>
  </si>
  <si>
    <t xml:space="preserve">Lithocarpus sp.3 </t>
  </si>
  <si>
    <t xml:space="preserve">Lithocarpus sp. </t>
  </si>
  <si>
    <t xml:space="preserve">Quercus latifolia Li </t>
  </si>
  <si>
    <t xml:space="preserve">Quercus simulata Knowlton </t>
  </si>
  <si>
    <t xml:space="preserve">Quercus sp.1 </t>
  </si>
  <si>
    <t xml:space="preserve">Quercus sp. </t>
  </si>
  <si>
    <t xml:space="preserve">Engelhardia sp.1 </t>
  </si>
  <si>
    <t xml:space="preserve">Juglandaceae </t>
  </si>
  <si>
    <t>Betula mioluminifera Hu et Chaney</t>
  </si>
  <si>
    <t xml:space="preserve"> Betulaceae </t>
  </si>
  <si>
    <t xml:space="preserve">Populus glandulifera Heer </t>
  </si>
  <si>
    <t xml:space="preserve">Salicaceae </t>
  </si>
  <si>
    <t xml:space="preserve">Capparis sp.1 </t>
  </si>
  <si>
    <t xml:space="preserve">Capparaceae </t>
  </si>
  <si>
    <t>Capparis</t>
  </si>
  <si>
    <t xml:space="preserve">Rhus sp.1 </t>
  </si>
  <si>
    <t xml:space="preserve">Anacardiaceae </t>
  </si>
  <si>
    <t xml:space="preserve">Pistacia miochinensis Hu et Chaney </t>
  </si>
  <si>
    <t xml:space="preserve">Toxicodendron sp.1 </t>
  </si>
  <si>
    <t>Toxicodendron [incl. in Rhus]</t>
  </si>
  <si>
    <t>s. Rhus</t>
  </si>
  <si>
    <t xml:space="preserve">Toxicodendron sp.2 </t>
  </si>
  <si>
    <t xml:space="preserve">Koelreuteria sp.1 </t>
  </si>
  <si>
    <t>Koelreuteria</t>
  </si>
  <si>
    <t xml:space="preserve">Toona bienensis (Hu et Chaney) Tao </t>
  </si>
  <si>
    <t xml:space="preserve">Meliaceae </t>
  </si>
  <si>
    <t>Toona</t>
  </si>
  <si>
    <t>Interval of Cedrela s.l.</t>
  </si>
  <si>
    <t xml:space="preserve">Aphanamixis sp. </t>
  </si>
  <si>
    <t>Aphanamixis</t>
  </si>
  <si>
    <t xml:space="preserve">Murraya sp. </t>
  </si>
  <si>
    <t xml:space="preserve">Rutaceae </t>
  </si>
  <si>
    <t>Murraya</t>
  </si>
  <si>
    <t xml:space="preserve">Zanthoxylum sp.1 </t>
  </si>
  <si>
    <t xml:space="preserve">Helicteres sp.1 </t>
  </si>
  <si>
    <t xml:space="preserve">Malvaceae </t>
  </si>
  <si>
    <t>Helicteres</t>
  </si>
  <si>
    <t xml:space="preserve">Reevesia sp. </t>
  </si>
  <si>
    <t xml:space="preserve">Loranthus palaeoeuropaeus Kutuzk. </t>
  </si>
  <si>
    <t>Loranthaceae</t>
  </si>
  <si>
    <t xml:space="preserve">Schoepfia sp.1 </t>
  </si>
  <si>
    <t xml:space="preserve">Schoepfiaceae </t>
  </si>
  <si>
    <t>Schoepfia</t>
  </si>
  <si>
    <t xml:space="preserve">Tetragonia sp.1 </t>
  </si>
  <si>
    <t>Aizoaceae</t>
  </si>
  <si>
    <t>Tetragonia</t>
  </si>
  <si>
    <t xml:space="preserve">Hydrangea lanceolimba Hu et Chaney </t>
  </si>
  <si>
    <t xml:space="preserve">Hydrangeaceae </t>
  </si>
  <si>
    <t xml:space="preserve">Ternstroemia maekawai Matsuo </t>
  </si>
  <si>
    <t xml:space="preserve">Ternstroemiaceae </t>
  </si>
  <si>
    <t>Ternstroemia</t>
  </si>
  <si>
    <t xml:space="preserve">Bumelia pseudolycioides Berry </t>
  </si>
  <si>
    <t xml:space="preserve">Sapotaceae </t>
  </si>
  <si>
    <t>Interval of B. lanuginosa, only listed NLR</t>
  </si>
  <si>
    <t xml:space="preserve">Chrysophyllum sp.1 </t>
  </si>
  <si>
    <t>Chrysophyllum</t>
  </si>
  <si>
    <t xml:space="preserve">Styrax sp.1 </t>
  </si>
  <si>
    <t xml:space="preserve">Styracaceae </t>
  </si>
  <si>
    <t xml:space="preserve">Ilex sp.1 </t>
  </si>
  <si>
    <t xml:space="preserve">Aquifoliaceae </t>
  </si>
  <si>
    <t xml:space="preserve">Viburnum sp. </t>
  </si>
  <si>
    <t xml:space="preserve">Adoxaceae </t>
  </si>
  <si>
    <t xml:space="preserve">Pittosporum sp.1 </t>
  </si>
  <si>
    <t xml:space="preserve">Pittosporaceae </t>
  </si>
  <si>
    <t>Pittosporum</t>
  </si>
  <si>
    <r>
      <t>MAT (mostly PFDB)</t>
    </r>
    <r>
      <rPr>
        <vertAlign val="superscript"/>
        <sz val="10"/>
        <rFont val="Arial"/>
        <family val="2"/>
      </rPr>
      <t>†</t>
    </r>
  </si>
  <si>
    <t>Late early-early middle Miocene</t>
  </si>
  <si>
    <t>Late middle Miocene</t>
  </si>
  <si>
    <t>Mid-late Miocene</t>
  </si>
  <si>
    <t>7/southern Junggar Basin, Xinjiang (Huoerguosi Assemblage)</t>
  </si>
  <si>
    <t xml:space="preserve">Fossil </t>
  </si>
  <si>
    <t>NLR*</t>
  </si>
  <si>
    <t>Remarks</t>
  </si>
  <si>
    <t>Betulaepollenites</t>
  </si>
  <si>
    <t>Betulaceae/?</t>
  </si>
  <si>
    <t>Brevitricolpites</t>
  </si>
  <si>
    <t>Carpites sp.1</t>
  </si>
  <si>
    <t>Carpites sp.2</t>
  </si>
  <si>
    <t>Ceratopteris</t>
  </si>
  <si>
    <r>
      <rPr>
        <i/>
        <sz val="10"/>
        <rFont val="Tahoma"/>
        <family val="2"/>
      </rPr>
      <t>Ceratopteris</t>
    </r>
    <r>
      <rPr>
        <sz val="10"/>
        <rFont val="Tahoma"/>
        <family val="2"/>
      </rPr>
      <t>/?</t>
    </r>
  </si>
  <si>
    <t>Chlonovaia</t>
  </si>
  <si>
    <t>Cichoriacarumpollenites</t>
  </si>
  <si>
    <r>
      <t>Cichorieae</t>
    </r>
    <r>
      <rPr>
        <sz val="10"/>
        <color indexed="9"/>
        <rFont val="Tahoma"/>
        <family val="2"/>
      </rPr>
      <t>/excluded/?</t>
    </r>
  </si>
  <si>
    <t>e</t>
  </si>
  <si>
    <t>Corsinipollenites</t>
  </si>
  <si>
    <t>Onagraceae</t>
  </si>
  <si>
    <t>Corsinipollenites xinjiangensis</t>
  </si>
  <si>
    <t>Onagraceae/?</t>
  </si>
  <si>
    <t>Cupanicidites spp.</t>
  </si>
  <si>
    <t>Cyathidites</t>
  </si>
  <si>
    <t>Deltoidospora (sp(p).)</t>
  </si>
  <si>
    <t>Diervilla</t>
  </si>
  <si>
    <t>Echinatisporis</t>
  </si>
  <si>
    <t>Fupingopollenites waekersdorfensis</t>
  </si>
  <si>
    <t>Gemmatricolporites</t>
  </si>
  <si>
    <t>Gentianaepollenites</t>
  </si>
  <si>
    <t>Geraniapollis</t>
  </si>
  <si>
    <t>Gleicheniidites</t>
  </si>
  <si>
    <t>Hydrocharisasiaticus</t>
  </si>
  <si>
    <t>Lavitricolpites sp.</t>
  </si>
  <si>
    <t>Leptolepidites</t>
  </si>
  <si>
    <t>Monoporisporites</t>
  </si>
  <si>
    <t>Monosulcites lipedus</t>
  </si>
  <si>
    <t>Multicellaesporites</t>
  </si>
  <si>
    <t>Multiporopollentites punctatus</t>
  </si>
  <si>
    <t>Nitraripollis sp.</t>
  </si>
  <si>
    <t>Obtusisporis concmnus</t>
  </si>
  <si>
    <t>Operculumpollenites minor</t>
  </si>
  <si>
    <t>Operculumpollenites taxiheensis</t>
  </si>
  <si>
    <t>Operculumpollenites triangulus</t>
  </si>
  <si>
    <t>Operculumpollis</t>
  </si>
  <si>
    <t>Ovidites</t>
  </si>
  <si>
    <t>Phyllites sp.</t>
  </si>
  <si>
    <t>Psiloschizosporis</t>
  </si>
  <si>
    <t>Qinghaipollis</t>
  </si>
  <si>
    <t>Reticuloidosporites sp.</t>
  </si>
  <si>
    <t>Retitricolporites (sp.)</t>
  </si>
  <si>
    <t>Ruthenium</t>
  </si>
  <si>
    <t>Scabiosapollis sp.</t>
  </si>
  <si>
    <t>Striatricolpites</t>
  </si>
  <si>
    <t>Toroisporis (sp.)</t>
  </si>
  <si>
    <t>Tricolpites (spp.)</t>
  </si>
  <si>
    <t>Tricolpolollenites [spelling?]</t>
  </si>
  <si>
    <t>Tricolporites</t>
  </si>
  <si>
    <t>Tricolporopollenites caraganoides</t>
  </si>
  <si>
    <t>Tricolporopollenites fusincrassatus</t>
  </si>
  <si>
    <t>Trilobapollis</t>
  </si>
  <si>
    <t>Trilobosporites</t>
  </si>
  <si>
    <t>Trilobosporites minor</t>
  </si>
  <si>
    <t>Triporoletes</t>
  </si>
  <si>
    <t>Triporopollenites</t>
  </si>
  <si>
    <t>Undulatisporites</t>
  </si>
  <si>
    <t>Vaclavipollis</t>
  </si>
  <si>
    <t>Zonorapollis</t>
  </si>
  <si>
    <t>Adiantum</t>
  </si>
  <si>
    <t>?/excluded</t>
  </si>
  <si>
    <t>Dicotylous herb</t>
  </si>
  <si>
    <t>Echitricolporites</t>
  </si>
  <si>
    <t>Fuping(o)pollenites (sp.)</t>
  </si>
  <si>
    <t>Labitricolpites</t>
  </si>
  <si>
    <t>Labitae/excluded/?</t>
  </si>
  <si>
    <t>Retitricolpites</t>
  </si>
  <si>
    <t>Tricolporopollenites (sp(p).)</t>
  </si>
  <si>
    <t>Trochodendron</t>
  </si>
  <si>
    <t>Abies (sp.), Abiespollenites (sp.)</t>
  </si>
  <si>
    <t>Acer (sp.), Aceripollenites (sp.), Acer miofranchetii</t>
  </si>
  <si>
    <t>Aceraceae</t>
  </si>
  <si>
    <t>Alangium, Alangiopollis</t>
  </si>
  <si>
    <t xml:space="preserve">Alangium </t>
  </si>
  <si>
    <t>Allium</t>
  </si>
  <si>
    <t>Alnus (sp.), Alnipollenites (sp.)</t>
  </si>
  <si>
    <t>Alnipollenites junggarensis</t>
  </si>
  <si>
    <t>Alnipollenites metaplasmus/-x [spelling?]</t>
  </si>
  <si>
    <t>Alnipollenites verus</t>
  </si>
  <si>
    <t>Amaranthaceae</t>
  </si>
  <si>
    <t>Araliaceoipollenites</t>
  </si>
  <si>
    <t>Araucariacites sp.</t>
  </si>
  <si>
    <t>Araucariaceae</t>
  </si>
  <si>
    <t>16.8?</t>
  </si>
  <si>
    <t>Artemisia, Artemisiaepollenites</t>
  </si>
  <si>
    <r>
      <t>Artemisia</t>
    </r>
    <r>
      <rPr>
        <sz val="10"/>
        <color indexed="9"/>
        <rFont val="Tahoma"/>
        <family val="2"/>
      </rPr>
      <t>/excluded</t>
    </r>
  </si>
  <si>
    <t>Aster</t>
  </si>
  <si>
    <r>
      <t>Aster</t>
    </r>
    <r>
      <rPr>
        <sz val="10"/>
        <color indexed="9"/>
        <rFont val="Tahoma"/>
        <family val="2"/>
      </rPr>
      <t>/excluded</t>
    </r>
  </si>
  <si>
    <t>Compositoipollenites shawanensis</t>
  </si>
  <si>
    <t>Asteraceae[f]/Astereae[t]/excluded</t>
  </si>
  <si>
    <t>t</t>
  </si>
  <si>
    <t>f</t>
  </si>
  <si>
    <t>Compositoipollenites spp.</t>
  </si>
  <si>
    <t>Astereae</t>
  </si>
  <si>
    <t>Betulaceoipollenites</t>
  </si>
  <si>
    <t>Betulaceae</t>
  </si>
  <si>
    <t>→ Betula</t>
  </si>
  <si>
    <t>Betulaceoipollenites bituitus</t>
  </si>
  <si>
    <t>Betulaceoipollenites microexcelsus</t>
  </si>
  <si>
    <t>Betulaepollenites neogenicus</t>
  </si>
  <si>
    <r>
      <t xml:space="preserve">Betula (sp.), Betulaceoipollenites </t>
    </r>
    <r>
      <rPr>
        <sz val="10"/>
        <rFont val="Tahoma"/>
        <family val="2"/>
      </rPr>
      <t>[one occurrence]</t>
    </r>
  </si>
  <si>
    <t xml:space="preserve">Betula </t>
  </si>
  <si>
    <t>Bombacaceae</t>
  </si>
  <si>
    <t>Botrychium</t>
  </si>
  <si>
    <t>Only intervals of 2 spp. given</t>
  </si>
  <si>
    <t>Buxapollis</t>
  </si>
  <si>
    <t>Carpinus (sp.), Carpinipites (sp.)</t>
  </si>
  <si>
    <t>Carpinipites tetraporus</t>
  </si>
  <si>
    <t>Carpinus shimizui</t>
  </si>
  <si>
    <t>Carya (sp.), Caryapollenites (sp.)</t>
  </si>
  <si>
    <t>Caryapollenites elegans</t>
  </si>
  <si>
    <t>Caryapollenites simplex</t>
  </si>
  <si>
    <t>Caryapollenites triangulus</t>
  </si>
  <si>
    <t>Caryoph[y?]llaceae</t>
  </si>
  <si>
    <r>
      <t xml:space="preserve">Carya </t>
    </r>
    <r>
      <rPr>
        <sz val="10"/>
        <color indexed="23"/>
        <rFont val="Tahoma"/>
        <family val="2"/>
      </rPr>
      <t>[NLR correct?]</t>
    </r>
  </si>
  <si>
    <t>Caryophyllidites</t>
  </si>
  <si>
    <t>Castanea (sp.)</t>
  </si>
  <si>
    <t>Castanea ungeri</t>
  </si>
  <si>
    <t>Cupuliferoipollenites (sp.)</t>
  </si>
  <si>
    <t>Castaneae</t>
  </si>
  <si>
    <r>
      <t xml:space="preserve">Interval of "Castanea spp., Castanopsis spp., Lithocarpus spp., Pasania spp." [latter obsolete] (= tribus Castaneae, Lithocarpeae); interval of </t>
    </r>
    <r>
      <rPr>
        <i/>
        <sz val="10"/>
        <rFont val="Arial"/>
        <family val="2"/>
      </rPr>
      <t xml:space="preserve">Chrysolepis </t>
    </r>
    <r>
      <rPr>
        <sz val="10"/>
        <rFont val="Arial"/>
        <family val="2"/>
      </rPr>
      <t>comprised</t>
    </r>
  </si>
  <si>
    <t>Cupliteroidaepollenites [spelling?]</t>
  </si>
  <si>
    <t>Cupuliferoidaepollenites pusillus</t>
  </si>
  <si>
    <t>Cupuliferoidaepollenites quisqualis</t>
  </si>
  <si>
    <t>Cupuliferoipollenites [spelling?]</t>
  </si>
  <si>
    <t>Cyrillaceaepollenites</t>
  </si>
  <si>
    <t>Castaneae [NLR correct?]</t>
  </si>
  <si>
    <t>Cyrillaceaepollenites megaexactus</t>
  </si>
  <si>
    <t xml:space="preserve">Castanopsis </t>
  </si>
  <si>
    <t>Interval of "Castanopsis spp., Lithocarpus spp., Pasania spp." [latter obsolete]</t>
  </si>
  <si>
    <t>Cedripites (sp(p).)</t>
  </si>
  <si>
    <t>Cedripites deodariformis</t>
  </si>
  <si>
    <t>Cedripites diversus</t>
  </si>
  <si>
    <t>Celtis, Celtispollenites (sp(p).)</t>
  </si>
  <si>
    <t>Celtispollenites minor</t>
  </si>
  <si>
    <t>Cercidiphyllum</t>
  </si>
  <si>
    <t>Cercidiphyllum [japonicum]</t>
  </si>
  <si>
    <t>Chenodipollis multiporatus</t>
  </si>
  <si>
    <t>Chenopodiapollenites</t>
  </si>
  <si>
    <t>Chenopodipollis (spp.)</t>
  </si>
  <si>
    <t>Chenopodipollis multiporatus</t>
  </si>
  <si>
    <t>Chenoporipollis microporatus</t>
  </si>
  <si>
    <t>Chrysanthemum</t>
  </si>
  <si>
    <t xml:space="preserve">Chrysanthemum </t>
  </si>
  <si>
    <t>Convolvulaceae</t>
  </si>
  <si>
    <t>Convolvulaceae/excluded</t>
  </si>
  <si>
    <t>Convolvulus (sp.)</t>
  </si>
  <si>
    <t>Convolvulus</t>
  </si>
  <si>
    <t xml:space="preserve">Cornus </t>
  </si>
  <si>
    <t>Corylopsis</t>
  </si>
  <si>
    <t xml:space="preserve">Corylopsis </t>
  </si>
  <si>
    <t>Corylus (sp.)</t>
  </si>
  <si>
    <t xml:space="preserve">Corylus </t>
  </si>
  <si>
    <t>Corylus/Ostrya</t>
  </si>
  <si>
    <t xml:space="preserve">Crataegus </t>
  </si>
  <si>
    <t>Cruciferae</t>
  </si>
  <si>
    <t>Cruciferae/excluded</t>
  </si>
  <si>
    <t>1/e</t>
  </si>
  <si>
    <t>Cunninghamia protokomishii</t>
  </si>
  <si>
    <t>Cunninghamia [lanceolata]</t>
  </si>
  <si>
    <t>Joined intervals of both listed "Cupressaceae …"</t>
  </si>
  <si>
    <t>Cupressus sp.</t>
  </si>
  <si>
    <t>Cycaspollenites</t>
  </si>
  <si>
    <t>Cycas</t>
  </si>
  <si>
    <t>Cyclocarya (sp.)</t>
  </si>
  <si>
    <t>Cyclocarya [paliurus]</t>
  </si>
  <si>
    <t>Elaeagnus sp., Elaeagnacites (sp.)</t>
  </si>
  <si>
    <t>Elaeagnus</t>
  </si>
  <si>
    <t>Engelhardia, Engelhardtioipollenites</t>
  </si>
  <si>
    <t>Engelhar[d]inoidites microcoryphacus</t>
  </si>
  <si>
    <t>Ephedra, Ephedripites (sp(p).)</t>
  </si>
  <si>
    <t>Ephedripites (D./Distachyapites) (spp.)</t>
  </si>
  <si>
    <t>Ephedripites (E./Ephedripites) (spp.)</t>
  </si>
  <si>
    <t>Ephedripites cf. triplinensis</t>
  </si>
  <si>
    <t>Ephedripites fusiformis</t>
  </si>
  <si>
    <t>Ephedripites leptos</t>
  </si>
  <si>
    <t>Ephedripites megafusiformis</t>
  </si>
  <si>
    <t>Ephedripites trinata</t>
  </si>
  <si>
    <t>Ericipites</t>
  </si>
  <si>
    <t>Euphorbiacites (spp.)</t>
  </si>
  <si>
    <r>
      <t>Euphorbia</t>
    </r>
    <r>
      <rPr>
        <sz val="10"/>
        <rFont val="Tahoma"/>
        <family val="2"/>
      </rPr>
      <t>[g]/Euphorbiaceae[f]</t>
    </r>
  </si>
  <si>
    <t>g</t>
  </si>
  <si>
    <t>Euphorbia</t>
  </si>
  <si>
    <t>Euphorbiaceae</t>
  </si>
  <si>
    <t>Asteraceae</t>
  </si>
  <si>
    <t>excluded</t>
  </si>
  <si>
    <t>Azolla</t>
  </si>
  <si>
    <t>1 sp. listed as NLR</t>
  </si>
  <si>
    <t>Cer[a]topteris</t>
  </si>
  <si>
    <t>Comopositoipollenites [spelling?]</t>
  </si>
  <si>
    <t>Compositae</t>
  </si>
  <si>
    <t>Cyperaceaepollenites neogenicos</t>
  </si>
  <si>
    <t>Cyperaceaepollis</t>
  </si>
  <si>
    <t>Fothergilla</t>
  </si>
  <si>
    <r>
      <t>Fothergilla</t>
    </r>
    <r>
      <rPr>
        <sz val="10"/>
        <rFont val="Tahoma"/>
        <family val="2"/>
      </rPr>
      <t>/</t>
    </r>
    <r>
      <rPr>
        <i/>
        <sz val="10"/>
        <rFont val="Tahoma"/>
        <family val="2"/>
      </rPr>
      <t>excluded</t>
    </r>
  </si>
  <si>
    <t>Ginkgo</t>
  </si>
  <si>
    <r>
      <t>excluded [</t>
    </r>
    <r>
      <rPr>
        <i/>
        <sz val="10"/>
        <rFont val="Tahoma"/>
        <family val="2"/>
      </rPr>
      <t>Ginkgo biloba</t>
    </r>
    <r>
      <rPr>
        <sz val="10"/>
        <rFont val="Tahoma"/>
        <family val="2"/>
      </rPr>
      <t>]</t>
    </r>
  </si>
  <si>
    <t>Glypostrobus (europaeus)</t>
  </si>
  <si>
    <r>
      <t>excluded [</t>
    </r>
    <r>
      <rPr>
        <i/>
        <sz val="10"/>
        <rFont val="Tahoma"/>
        <family val="2"/>
      </rPr>
      <t>Glyptostrobus pensilis</t>
    </r>
    <r>
      <rPr>
        <sz val="10"/>
        <rFont val="Tahoma"/>
        <family val="2"/>
      </rPr>
      <t>]</t>
    </r>
  </si>
  <si>
    <t>Gramineae</t>
  </si>
  <si>
    <t>Hemitrapapollenites</t>
  </si>
  <si>
    <t>Labitricolpites bellus</t>
  </si>
  <si>
    <t>Labiatae</t>
  </si>
  <si>
    <t>Labiatae [Lamiaceae]</t>
  </si>
  <si>
    <t>Labiatae/excluded</t>
  </si>
  <si>
    <t>Labitricolpites microgranula</t>
  </si>
  <si>
    <t>Labitricolpites stenosus</t>
  </si>
  <si>
    <t>Metasequoia disticha</t>
  </si>
  <si>
    <t>Miocaenipollis</t>
  </si>
  <si>
    <t>Momoncots [Monocots?]</t>
  </si>
  <si>
    <t>Potamogeton</t>
  </si>
  <si>
    <t>2 spp. listed</t>
  </si>
  <si>
    <t>Potamogetonaceae</t>
  </si>
  <si>
    <t>Pseudolarix japonica</t>
  </si>
  <si>
    <r>
      <t>excluded [</t>
    </r>
    <r>
      <rPr>
        <i/>
        <sz val="10"/>
        <rFont val="Tahoma"/>
        <family val="2"/>
      </rPr>
      <t>Pseudolarix amabilis</t>
    </r>
    <r>
      <rPr>
        <sz val="10"/>
        <rFont val="Tahoma"/>
        <family val="2"/>
      </rPr>
      <t>]</t>
    </r>
  </si>
  <si>
    <t>Retitricolpopollenites</t>
  </si>
  <si>
    <t>Sequoia chinensis</t>
  </si>
  <si>
    <r>
      <t>excluded [</t>
    </r>
    <r>
      <rPr>
        <i/>
        <sz val="10"/>
        <rFont val="Tahoma"/>
        <family val="2"/>
      </rPr>
      <t>Sequoia sempervirens</t>
    </r>
    <r>
      <rPr>
        <sz val="10"/>
        <rFont val="Tahoma"/>
        <family val="2"/>
      </rPr>
      <t>]</t>
    </r>
  </si>
  <si>
    <t>Sphagnum</t>
  </si>
  <si>
    <r>
      <t>excluded [</t>
    </r>
    <r>
      <rPr>
        <i/>
        <sz val="10"/>
        <rFont val="Tahoma"/>
        <family val="2"/>
      </rPr>
      <t>Taxodium distichum</t>
    </r>
    <r>
      <rPr>
        <sz val="10"/>
        <rFont val="Tahoma"/>
        <family val="2"/>
      </rPr>
      <t>]</t>
    </r>
  </si>
  <si>
    <t>Trapa weiheensis</t>
  </si>
  <si>
    <r>
      <t>excluded [</t>
    </r>
    <r>
      <rPr>
        <i/>
        <sz val="10"/>
        <rFont val="Tahoma"/>
        <family val="2"/>
      </rPr>
      <t>Trapa</t>
    </r>
    <r>
      <rPr>
        <sz val="10"/>
        <rFont val="Tahoma"/>
        <family val="2"/>
      </rPr>
      <t>]</t>
    </r>
  </si>
  <si>
    <t>Trochodendron mirabilus</t>
  </si>
  <si>
    <t>Tubulifloridites</t>
  </si>
  <si>
    <t>Fagus (sp.), Faguspollenites</t>
  </si>
  <si>
    <t>Fagus stuxbergi</t>
  </si>
  <si>
    <t>Fraxinus, Fraxinoipollenites (spp.)</t>
  </si>
  <si>
    <t>Ginkgoretectina</t>
  </si>
  <si>
    <r>
      <rPr>
        <i/>
        <sz val="10"/>
        <rFont val="Tahoma"/>
        <family val="2"/>
      </rPr>
      <t>Ginkgo/</t>
    </r>
    <r>
      <rPr>
        <sz val="10"/>
        <rFont val="Tahoma"/>
        <family val="2"/>
      </rPr>
      <t>excluded</t>
    </r>
  </si>
  <si>
    <t>Graminidites (sp(p).)</t>
  </si>
  <si>
    <t>Gramineae/excluded</t>
  </si>
  <si>
    <t>Sporotrapoidites</t>
  </si>
  <si>
    <t>Hydrocaryaceae/excluded</t>
  </si>
  <si>
    <t>Hymenophyllum</t>
  </si>
  <si>
    <t xml:space="preserve">Hymenophyllum </t>
  </si>
  <si>
    <t>Ilex, Ilexpollenites</t>
  </si>
  <si>
    <t>Jasminum</t>
  </si>
  <si>
    <t xml:space="preserve">Jasminum </t>
  </si>
  <si>
    <r>
      <rPr>
        <i/>
        <sz val="10"/>
        <color indexed="8"/>
        <rFont val="Tahoma"/>
        <family val="2"/>
      </rPr>
      <t>Juglans</t>
    </r>
    <r>
      <rPr>
        <sz val="10"/>
        <color indexed="8"/>
        <rFont val="Tahoma"/>
        <family val="2"/>
      </rPr>
      <t>/Juglandaceae</t>
    </r>
  </si>
  <si>
    <t>Momipites</t>
  </si>
  <si>
    <t>Juglandaceae</t>
  </si>
  <si>
    <t>Momipites coryloides</t>
  </si>
  <si>
    <t>Multiporopollenites</t>
  </si>
  <si>
    <t>Juglans (sp.), Juglanspollenites (sp.)</t>
  </si>
  <si>
    <t>Juglanspollenites minor</t>
  </si>
  <si>
    <t>Juglanspollenites rotundes/-us [spelling?]</t>
  </si>
  <si>
    <t>Juglanspollenites verus</t>
  </si>
  <si>
    <t>Keteleeria (sp.), Keteleeriaepollenites (spp.)</t>
  </si>
  <si>
    <t>Keteleeriaepolleites davidianaeformis</t>
  </si>
  <si>
    <t>Keteleeriaepolleites dubius</t>
  </si>
  <si>
    <t>Larix (sp.), Laricoidites</t>
  </si>
  <si>
    <t>Lemna</t>
  </si>
  <si>
    <t>Liliaceae</t>
  </si>
  <si>
    <t>Liliaceae/excluded</t>
  </si>
  <si>
    <t>Liliacidites (sp(p).)</t>
  </si>
  <si>
    <t>Liquidambar, Liquidambarpollenites (sp.)</t>
  </si>
  <si>
    <t>Lonicera, Lonicerapollis (sp.)</t>
  </si>
  <si>
    <t>Lonicera</t>
  </si>
  <si>
    <t>Lycopodium, Lycopodiumsporites (sp.)</t>
  </si>
  <si>
    <t>Lycopodium</t>
  </si>
  <si>
    <t>16.5?</t>
  </si>
  <si>
    <t>Lygodium, Lygodioisporites, Lygodiumsporites</t>
  </si>
  <si>
    <t>Magnolipollis</t>
  </si>
  <si>
    <t>Magnoliaceae</t>
  </si>
  <si>
    <t>Magnolipollis elongatus</t>
  </si>
  <si>
    <t>Malus</t>
  </si>
  <si>
    <t>Malvacearumpollis (sp.)</t>
  </si>
  <si>
    <t>Malvaceae</t>
  </si>
  <si>
    <t>Malvaceae/excluded</t>
  </si>
  <si>
    <t>Meliaceae</t>
  </si>
  <si>
    <t>Meliaceoidites (sp.)</t>
  </si>
  <si>
    <t>Meliaceoidites rhomboiporus</t>
  </si>
  <si>
    <t>Meliaceoidites rotundiporus</t>
  </si>
  <si>
    <t>Melia</t>
  </si>
  <si>
    <t xml:space="preserve">Myrica </t>
  </si>
  <si>
    <t>Myriophyllum</t>
  </si>
  <si>
    <t xml:space="preserve">Myriophyllum </t>
  </si>
  <si>
    <t>Myrtaceidites</t>
  </si>
  <si>
    <t>Nitraria</t>
  </si>
  <si>
    <t xml:space="preserve">Nitraria </t>
  </si>
  <si>
    <t>Nitranpollis spp. [spelling?]</t>
  </si>
  <si>
    <t>Nitrariadites</t>
  </si>
  <si>
    <t>Nymphaeacidites</t>
  </si>
  <si>
    <r>
      <rPr>
        <i/>
        <sz val="10"/>
        <color indexed="9"/>
        <rFont val="Tahoma"/>
        <family val="2"/>
      </rPr>
      <t>Nymphaea</t>
    </r>
    <r>
      <rPr>
        <sz val="10"/>
        <color indexed="9"/>
        <rFont val="Tahoma"/>
        <family val="2"/>
      </rPr>
      <t>/excluded</t>
    </r>
  </si>
  <si>
    <t>1 sp. listed</t>
  </si>
  <si>
    <t>Oleoidearumpollenites</t>
  </si>
  <si>
    <t>Osmunda, Osmundacidites (spp.)</t>
  </si>
  <si>
    <t>2 NLRs listed ("Osmunda spp. …") with same tolerance</t>
  </si>
  <si>
    <t>Osmandacidites cf. sphaerinaoformis</t>
  </si>
  <si>
    <t>Ostrya, Ostryoipollenites</t>
  </si>
  <si>
    <t>Ostryapollenites cf. rhenanus</t>
  </si>
  <si>
    <t>Magnastriatites</t>
  </si>
  <si>
    <t>Parkeriaceae [obsolete: Ceratopteridaceae]/excluded</t>
  </si>
  <si>
    <t>Picea (sp.), Piceaepollenites (sp(p).)</t>
  </si>
  <si>
    <t>Piceaepollenites alatus</t>
  </si>
  <si>
    <t>Piceaepollenites gigantea/-enus [spelling?]</t>
  </si>
  <si>
    <t>Piceaepollenites tobolicus</t>
  </si>
  <si>
    <t>Pinaceae</t>
  </si>
  <si>
    <t>Abiespollenites</t>
  </si>
  <si>
    <r>
      <t xml:space="preserve">Pinus </t>
    </r>
    <r>
      <rPr>
        <sz val="10"/>
        <rFont val="Tahoma"/>
        <family val="2"/>
      </rPr>
      <t xml:space="preserve">[elsewhere: </t>
    </r>
    <r>
      <rPr>
        <i/>
        <sz val="10"/>
        <rFont val="Tahoma"/>
        <family val="2"/>
      </rPr>
      <t>Abies</t>
    </r>
    <r>
      <rPr>
        <sz val="10"/>
        <rFont val="Tahoma"/>
        <family val="2"/>
      </rPr>
      <t>]</t>
    </r>
  </si>
  <si>
    <t>Abietineaepollenites (sp.)</t>
  </si>
  <si>
    <r>
      <rPr>
        <i/>
        <sz val="10"/>
        <rFont val="Tahoma"/>
        <family val="2"/>
      </rPr>
      <t>Pinus</t>
    </r>
    <r>
      <rPr>
        <sz val="10"/>
        <rFont val="Tahoma"/>
        <family val="2"/>
      </rPr>
      <t>[g]/Pinaceae[f]</t>
    </r>
  </si>
  <si>
    <t>Abietineaepollenites microalatus minor</t>
  </si>
  <si>
    <t>Pinus (sp.), Pinuspollenites (sp(p).)</t>
  </si>
  <si>
    <t>Based on all listed NLRs, no genus' tolerance listed</t>
  </si>
  <si>
    <t>Pinuspollenites labdacus minor</t>
  </si>
  <si>
    <t>Ulmoideipites</t>
  </si>
  <si>
    <t>Planera [aquatica]</t>
  </si>
  <si>
    <t>Ulmoideipites tricottatus</t>
  </si>
  <si>
    <t>Planera</t>
  </si>
  <si>
    <t>Platycaryapollenites</t>
  </si>
  <si>
    <t>Podocarpus, Podocarpidites (sp.)</t>
  </si>
  <si>
    <t>Podocarpidites gigantae</t>
  </si>
  <si>
    <t>Podocarpidites paranageiaformis</t>
  </si>
  <si>
    <t>Polygonum</t>
  </si>
  <si>
    <t xml:space="preserve">Polygonum </t>
  </si>
  <si>
    <t>Polygonacidites frequens</t>
  </si>
  <si>
    <t>Persicarioipollis (sp.)</t>
  </si>
  <si>
    <r>
      <rPr>
        <i/>
        <sz val="10"/>
        <color indexed="23"/>
        <rFont val="Tahoma"/>
        <family val="2"/>
      </rPr>
      <t>Polygonum</t>
    </r>
    <r>
      <rPr>
        <sz val="10"/>
        <color indexed="23"/>
        <rFont val="Tahoma"/>
        <family val="2"/>
      </rPr>
      <t>[g]</t>
    </r>
    <r>
      <rPr>
        <sz val="10"/>
        <rFont val="Tahoma"/>
        <family val="2"/>
      </rPr>
      <t>/</t>
    </r>
    <r>
      <rPr>
        <sz val="10"/>
        <color indexed="14"/>
        <rFont val="Tahoma"/>
        <family val="2"/>
      </rPr>
      <t>Polygonaceae[f]</t>
    </r>
  </si>
  <si>
    <t>s. Polygonum</t>
  </si>
  <si>
    <t>No tolerance given for family</t>
  </si>
  <si>
    <t>Polygonaceae</t>
  </si>
  <si>
    <t>Persicarioipollenites</t>
  </si>
  <si>
    <t>Polygonaceae/?</t>
  </si>
  <si>
    <t>Polypodiaceae</t>
  </si>
  <si>
    <r>
      <rPr>
        <i/>
        <sz val="10"/>
        <rFont val="Tahoma"/>
        <family val="2"/>
      </rPr>
      <t>Polypodium</t>
    </r>
    <r>
      <rPr>
        <sz val="10"/>
        <rFont val="Tahoma"/>
        <family val="2"/>
      </rPr>
      <t>[g]/</t>
    </r>
    <r>
      <rPr>
        <sz val="10"/>
        <color indexed="14"/>
        <rFont val="Tahoma"/>
        <family val="2"/>
      </rPr>
      <t>Polypodiaceae[f]</t>
    </r>
  </si>
  <si>
    <t>(f)</t>
  </si>
  <si>
    <t>(ff)</t>
  </si>
  <si>
    <t>Polypodiaceaepollenites</t>
  </si>
  <si>
    <t>Polypodiaceaesporites (sp.)</t>
  </si>
  <si>
    <t>Polypodiaceaesporites graciles</t>
  </si>
  <si>
    <t>Polypodiaceaesporites haardti</t>
  </si>
  <si>
    <t>Polypodiaceoisporites</t>
  </si>
  <si>
    <t>Polypodiisporites</t>
  </si>
  <si>
    <t>Potamogetonacidites (spp.)</t>
  </si>
  <si>
    <t>Potamogeton/excluded/aquatic</t>
  </si>
  <si>
    <t>a</t>
  </si>
  <si>
    <t>Pteris sp.</t>
  </si>
  <si>
    <t>Pterisisporites (sp.)</t>
  </si>
  <si>
    <r>
      <rPr>
        <i/>
        <sz val="10"/>
        <color indexed="23"/>
        <rFont val="Tahoma"/>
        <family val="2"/>
      </rPr>
      <t>Pteris</t>
    </r>
    <r>
      <rPr>
        <sz val="10"/>
        <color indexed="23"/>
        <rFont val="Tahoma"/>
        <family val="2"/>
      </rPr>
      <t>[g]</t>
    </r>
    <r>
      <rPr>
        <sz val="10"/>
        <rFont val="Tahoma"/>
        <family val="2"/>
      </rPr>
      <t>/</t>
    </r>
    <r>
      <rPr>
        <sz val="10"/>
        <color indexed="14"/>
        <rFont val="Tahoma"/>
        <family val="2"/>
      </rPr>
      <t>Pteridaceae[f]</t>
    </r>
  </si>
  <si>
    <t>Pterocarya (sp.), Pterocaryapollenites (sp.)</t>
  </si>
  <si>
    <t>Quercus (sp.), Quercoidites (sp(p).)</t>
  </si>
  <si>
    <t>Quercoidites asper</t>
  </si>
  <si>
    <t>Quercoidites henrici</t>
  </si>
  <si>
    <t>Quercoidites microhenrici</t>
  </si>
  <si>
    <t>Quercoidites mimutus</t>
  </si>
  <si>
    <t>Quercus minor</t>
  </si>
  <si>
    <t>Quercus miocripula</t>
  </si>
  <si>
    <t>Quercus miovariabilis</t>
  </si>
  <si>
    <t>Cupuliferoidpollenites [spelling?]</t>
  </si>
  <si>
    <r>
      <t xml:space="preserve">Quercus </t>
    </r>
    <r>
      <rPr>
        <sz val="10"/>
        <rFont val="Tahoma"/>
        <family val="2"/>
      </rPr>
      <t>[cf. other C.]</t>
    </r>
  </si>
  <si>
    <t>Ranunculaceae</t>
  </si>
  <si>
    <t>Ranunculaceae/excluded</t>
  </si>
  <si>
    <t>Ranunculacidites</t>
  </si>
  <si>
    <t>Ranunculus</t>
  </si>
  <si>
    <r>
      <rPr>
        <i/>
        <sz val="10"/>
        <color indexed="9"/>
        <rFont val="Tahoma"/>
        <family val="2"/>
      </rPr>
      <t>Ranunculus/</t>
    </r>
    <r>
      <rPr>
        <sz val="10"/>
        <color indexed="9"/>
        <rFont val="Tahoma"/>
        <family val="2"/>
      </rPr>
      <t>excluded</t>
    </r>
  </si>
  <si>
    <t>Reveesiapollenites</t>
  </si>
  <si>
    <t xml:space="preserve">Reevesia </t>
  </si>
  <si>
    <t>Rhamnacidites</t>
  </si>
  <si>
    <t>Rhamnus</t>
  </si>
  <si>
    <t>Rheum</t>
  </si>
  <si>
    <r>
      <rPr>
        <i/>
        <sz val="10"/>
        <color indexed="9"/>
        <rFont val="Tahoma"/>
        <family val="2"/>
      </rPr>
      <t>Rheum/</t>
    </r>
    <r>
      <rPr>
        <sz val="10"/>
        <color indexed="9"/>
        <rFont val="Tahoma"/>
        <family val="2"/>
      </rPr>
      <t>excluded</t>
    </r>
  </si>
  <si>
    <t>Rhododendron (sp.)</t>
  </si>
  <si>
    <r>
      <rPr>
        <i/>
        <sz val="10"/>
        <color indexed="9"/>
        <rFont val="Tahoma"/>
        <family val="2"/>
      </rPr>
      <t>Rhododendron/</t>
    </r>
    <r>
      <rPr>
        <sz val="10"/>
        <color indexed="9"/>
        <rFont val="Tahoma"/>
        <family val="2"/>
      </rPr>
      <t>excluded</t>
    </r>
  </si>
  <si>
    <t>Rhus (sp.), Rhoipites</t>
  </si>
  <si>
    <t>Rosa</t>
  </si>
  <si>
    <t xml:space="preserve">Rosa </t>
  </si>
  <si>
    <t>Interval of "Rubus spp., Rosa spp."</t>
  </si>
  <si>
    <t>Rutaceae</t>
  </si>
  <si>
    <t>Rutaceoipollenites</t>
  </si>
  <si>
    <t>Rutaceoipollis (sp.)</t>
  </si>
  <si>
    <t>Rutacepipollis ovatus</t>
  </si>
  <si>
    <t>Salix (sp.), Salixipollenites (spp.)</t>
  </si>
  <si>
    <t>No tolerance listed for genus</t>
  </si>
  <si>
    <t>Salvinia, Salviniaspora</t>
  </si>
  <si>
    <t>Salvinia</t>
  </si>
  <si>
    <t>1 sp. listed, genus' tolerance not listed</t>
  </si>
  <si>
    <t>Sapindaceidites (sp.)</t>
  </si>
  <si>
    <t xml:space="preserve">Sapindus </t>
  </si>
  <si>
    <t>Sapotaceoidaepollenites</t>
  </si>
  <si>
    <t>Selaginella (sp.), Selaginellites</t>
  </si>
  <si>
    <t>Selaginella</t>
  </si>
  <si>
    <t>2 spp. listed, genus' tolerance not listed</t>
  </si>
  <si>
    <t>Shaniodendron</t>
  </si>
  <si>
    <t>Solanaceae</t>
  </si>
  <si>
    <t>Sparganiaceae</t>
  </si>
  <si>
    <t>Sparganiaceaepollenites (spp.)</t>
  </si>
  <si>
    <r>
      <rPr>
        <i/>
        <sz val="10"/>
        <rFont val="Tahoma"/>
        <family val="2"/>
      </rPr>
      <t>Sparganium</t>
    </r>
    <r>
      <rPr>
        <sz val="10"/>
        <rFont val="Tahoma"/>
        <family val="2"/>
      </rPr>
      <t>[1]/Sparganiaceae[f]/excluded</t>
    </r>
  </si>
  <si>
    <t>No tolerance listed for family</t>
  </si>
  <si>
    <t>Sparganium (spp.)</t>
  </si>
  <si>
    <r>
      <t>Sparganium</t>
    </r>
    <r>
      <rPr>
        <sz val="10"/>
        <color indexed="23"/>
        <rFont val="Tahoma"/>
        <family val="2"/>
      </rPr>
      <t>/excluded</t>
    </r>
  </si>
  <si>
    <t>Sphagnumsporites</t>
  </si>
  <si>
    <r>
      <rPr>
        <i/>
        <sz val="10"/>
        <color indexed="23"/>
        <rFont val="Tahoma"/>
        <family val="2"/>
      </rPr>
      <t>Sphagnum</t>
    </r>
    <r>
      <rPr>
        <sz val="10"/>
        <color indexed="23"/>
        <rFont val="Tahoma"/>
        <family val="2"/>
      </rPr>
      <t>/excluded/?</t>
    </r>
  </si>
  <si>
    <t>Symplocospollenites</t>
  </si>
  <si>
    <t>Syringa</t>
  </si>
  <si>
    <t>Genus not listed, but family (Oleaceae)</t>
  </si>
  <si>
    <r>
      <t xml:space="preserve">Taxodiaceae, </t>
    </r>
    <r>
      <rPr>
        <i/>
        <sz val="10"/>
        <rFont val="Tahoma"/>
        <family val="2"/>
      </rPr>
      <t xml:space="preserve">Taxodiaceaepollenites </t>
    </r>
    <r>
      <rPr>
        <sz val="10"/>
        <rFont val="Tahoma"/>
        <family val="2"/>
      </rPr>
      <t>(sp.)</t>
    </r>
  </si>
  <si>
    <t>Taxodiaceae [≡ Taxodioideae]</t>
  </si>
  <si>
    <t>Taxodiaceae-Cupressaceae</t>
  </si>
  <si>
    <t>Taxodiaceaepollenites hiatus</t>
  </si>
  <si>
    <t>Taxodiaceae[a+]/Taxodiaceae or Cupressaceae[b+]</t>
  </si>
  <si>
    <t>s.[a/b]</t>
  </si>
  <si>
    <t>a+</t>
  </si>
  <si>
    <t>b+</t>
  </si>
  <si>
    <r>
      <rPr>
        <i/>
        <sz val="10"/>
        <rFont val="Tahoma"/>
        <family val="2"/>
      </rPr>
      <t xml:space="preserve">Taxodiaceaepollenites </t>
    </r>
    <r>
      <rPr>
        <sz val="10"/>
        <rFont val="Tahoma"/>
        <family val="2"/>
      </rPr>
      <t>(sp.)</t>
    </r>
  </si>
  <si>
    <t>Taxodiaceae or Cupressaceae</t>
  </si>
  <si>
    <t>Joined tolerance of both listed NLRs ("Cupressaceae …"); includes tolerance of former Taxodiaceae</t>
  </si>
  <si>
    <t>Inaperturopollenites dubius/sp./spp.</t>
  </si>
  <si>
    <t>Sequoiapollenites</t>
  </si>
  <si>
    <t>Taxodiaceaepollenites bockwitzensis</t>
  </si>
  <si>
    <t>Taxodiaceaepollenites elongatus</t>
  </si>
  <si>
    <t>Tilia (sp.), Tiliaepollenites (sp.)</t>
  </si>
  <si>
    <t>Tiliaepollenites cordataeformis</t>
  </si>
  <si>
    <t>Tiliaepollenites indubitabilis</t>
  </si>
  <si>
    <t>Tiliaepollenites instructus</t>
  </si>
  <si>
    <t>Tiliaepollenites minimus</t>
  </si>
  <si>
    <t>Tsuga (sp.), Tsugaepollenites (sp.)</t>
  </si>
  <si>
    <t>Tsugaepollenites igniculus</t>
  </si>
  <si>
    <t>Tsugaepollenites multispinus</t>
  </si>
  <si>
    <t>Tsugaepollenites neogenicus</t>
  </si>
  <si>
    <t>Tsugaepollenites spinulosus</t>
  </si>
  <si>
    <t>Tsugaepollenites viridifluminipites</t>
  </si>
  <si>
    <t>Tubuliforae [obsolete name]/excluded</t>
  </si>
  <si>
    <t>1 sp. listed; genus' tolerance not listed</t>
  </si>
  <si>
    <t>Ulmus (sp.), Ulmipollenites (sp.)</t>
  </si>
  <si>
    <t>Ulmipollenites minor</t>
  </si>
  <si>
    <t>Ulmipollenites rotundatus</t>
  </si>
  <si>
    <t>Ulmipollenites undulosus/-otus [spelling?]</t>
  </si>
  <si>
    <t>Ulmodepites [spelling? -deipites]</t>
  </si>
  <si>
    <r>
      <t xml:space="preserve">Ulmus </t>
    </r>
    <r>
      <rPr>
        <sz val="10"/>
        <color indexed="23"/>
        <rFont val="Tahoma"/>
        <family val="2"/>
      </rPr>
      <t xml:space="preserve">[cf. other </t>
    </r>
    <r>
      <rPr>
        <i/>
        <sz val="10"/>
        <color indexed="23"/>
        <rFont val="Tahoma"/>
        <family val="2"/>
      </rPr>
      <t>U. → Planera</t>
    </r>
    <r>
      <rPr>
        <sz val="10"/>
        <color indexed="23"/>
        <rFont val="Tahoma"/>
        <family val="2"/>
      </rPr>
      <t>]</t>
    </r>
  </si>
  <si>
    <t>Umbelliferae</t>
  </si>
  <si>
    <t>Umbelliferae/excluded</t>
  </si>
  <si>
    <t>Valeriana</t>
  </si>
  <si>
    <t>Valerianaceae</t>
  </si>
  <si>
    <t xml:space="preserve">Viburnum </t>
  </si>
  <si>
    <t>Weigela (sp.)</t>
  </si>
  <si>
    <t>Weigela</t>
  </si>
  <si>
    <t>Woodwardia sp.</t>
  </si>
  <si>
    <t>Woodwardia</t>
  </si>
  <si>
    <t>15.7?</t>
  </si>
  <si>
    <t>Xanthoxylum [Zanthoxylum?]</t>
  </si>
  <si>
    <t xml:space="preserve">Xanthophyllum </t>
  </si>
  <si>
    <t>Zanthoxylum: 3.4–27.8 in PFDB</t>
  </si>
  <si>
    <t>Zelkova (sp.), Zelkovaepollenites</t>
  </si>
  <si>
    <t>Zelkova miocenica</t>
  </si>
  <si>
    <t>Zelkova[e]pollis polyangularis</t>
  </si>
  <si>
    <t>Zelkovapollis minor</t>
  </si>
  <si>
    <t>Zelkovapollis polyangularis</t>
  </si>
  <si>
    <t>N fossil taxa</t>
  </si>
  <si>
    <t>N climatic active taxa (inferred using appendix A)</t>
  </si>
  <si>
    <t>N climatic active taxa (PFDB)</t>
  </si>
  <si>
    <t>MAT min (PFDB)</t>
  </si>
  <si>
    <t>MAT max (PFDB)</t>
  </si>
  <si>
    <t>MAT min (table 2)</t>
  </si>
  <si>
    <t>MAT max (table 2)</t>
  </si>
  <si>
    <t>Thompson et al. 1999a, b, 2001</t>
  </si>
  <si>
    <t>→ Middle Miocen</t>
  </si>
  <si>
    <t>Denk et al. 2011</t>
  </si>
  <si>
    <t>Li &amp; al. 2009, approx.</t>
  </si>
  <si>
    <t>* Alternative NLRs as listed in Liu &amp; al. 2010, appendix A, for the same fossil taxon are separated by slaches.</t>
  </si>
  <si>
    <r>
      <rPr>
        <vertAlign val="superscript"/>
        <sz val="10"/>
        <rFont val="Tahoma"/>
        <family val="2"/>
      </rPr>
      <t xml:space="preserve">† </t>
    </r>
    <r>
      <rPr>
        <sz val="10"/>
        <rFont val="Tahoma"/>
        <family val="2"/>
      </rPr>
      <t>Blue font, MAT range based on Jacques et al., 2010; purple font, data modified by the authors</t>
    </r>
  </si>
  <si>
    <t>Depth [m]</t>
  </si>
  <si>
    <t>Ntaxa</t>
  </si>
  <si>
    <t>MATmin</t>
  </si>
  <si>
    <t>MATmax</t>
  </si>
  <si>
    <r>
      <t>∆</t>
    </r>
    <r>
      <rPr>
        <sz val="10"/>
        <rFont val="Arial"/>
        <family val="2"/>
      </rPr>
      <t>MAT</t>
    </r>
  </si>
  <si>
    <t>MAT"mean"</t>
  </si>
  <si>
    <t>CMTmin</t>
  </si>
  <si>
    <t>CMTmax</t>
  </si>
  <si>
    <r>
      <t>∆</t>
    </r>
    <r>
      <rPr>
        <sz val="10"/>
        <rFont val="Arial"/>
        <family val="2"/>
      </rPr>
      <t>CMT</t>
    </r>
  </si>
  <si>
    <t>CMT"mean"</t>
  </si>
  <si>
    <t>Cooling?</t>
  </si>
  <si>
    <t>WMTmin</t>
  </si>
  <si>
    <t>WMTmax</t>
  </si>
  <si>
    <r>
      <t>∆</t>
    </r>
    <r>
      <rPr>
        <sz val="10"/>
        <rFont val="Arial"/>
        <family val="2"/>
      </rPr>
      <t>WMT</t>
    </r>
  </si>
  <si>
    <t>WMT"mean"</t>
  </si>
  <si>
    <t>MAPmin</t>
  </si>
  <si>
    <t>MAPmax</t>
  </si>
  <si>
    <r>
      <t>∆</t>
    </r>
    <r>
      <rPr>
        <sz val="10"/>
        <rFont val="Arial"/>
        <family val="2"/>
      </rPr>
      <t>MAP</t>
    </r>
  </si>
  <si>
    <t>MAP"mean"</t>
  </si>
  <si>
    <t>MMPdrymin</t>
  </si>
  <si>
    <t>MMPdrymax</t>
  </si>
  <si>
    <r>
      <t>∆</t>
    </r>
    <r>
      <rPr>
        <sz val="10"/>
        <rFont val="Arial"/>
        <family val="2"/>
      </rPr>
      <t>MMPdry</t>
    </r>
  </si>
  <si>
    <t>MMPdry"mean"</t>
  </si>
  <si>
    <t>MMPwmin</t>
  </si>
  <si>
    <t>MMPwmax</t>
  </si>
  <si>
    <r>
      <t>∆</t>
    </r>
    <r>
      <rPr>
        <sz val="10"/>
        <rFont val="Arial"/>
        <family val="2"/>
      </rPr>
      <t>MMPw</t>
    </r>
  </si>
  <si>
    <t>MMPw"mean"</t>
  </si>
  <si>
    <t>Cooling</t>
  </si>
  <si>
    <t>Warming</t>
  </si>
  <si>
    <t>Fossil taxa</t>
  </si>
  <si>
    <t>Acacia aquilonia</t>
  </si>
  <si>
    <t>Acer arcticum, A. subpictum</t>
  </si>
  <si>
    <t>Ailanthus fushunensis</t>
  </si>
  <si>
    <t>Alnus ellipsophyllaa</t>
  </si>
  <si>
    <t>Alnus nepalensis</t>
  </si>
  <si>
    <t>Alnus luxuriosa</t>
  </si>
  <si>
    <t>Alnus prenepalensis</t>
  </si>
  <si>
    <t>Ampelopsis acerifolia</t>
  </si>
  <si>
    <t>Ampelopsis brevipedunculata</t>
  </si>
  <si>
    <t>Betula speciosa</t>
  </si>
  <si>
    <t>Betula ermanii</t>
  </si>
  <si>
    <t>Betula fushunensis</t>
  </si>
  <si>
    <t>Betula luminifera</t>
  </si>
  <si>
    <t>Carpinus latifolia</t>
  </si>
  <si>
    <t>Celtis peracuminata</t>
  </si>
  <si>
    <t>Celtis tetrandra</t>
  </si>
  <si>
    <t>Cercidiphyllum arcticum</t>
  </si>
  <si>
    <t>Cinnamomum naitoanum</t>
  </si>
  <si>
    <t>Comptonia anderssenii</t>
  </si>
  <si>
    <t>Comptonia</t>
  </si>
  <si>
    <t>Corylus laxinervis</t>
  </si>
  <si>
    <t>Cycas anomostoma</t>
  </si>
  <si>
    <t>Eucommia cf. montana</t>
  </si>
  <si>
    <t>Exochorda antique</t>
  </si>
  <si>
    <t>Exochorda racemosa,E. serratifolia</t>
  </si>
  <si>
    <t>Fagus chenesis</t>
  </si>
  <si>
    <t>Firmiana sp.</t>
  </si>
  <si>
    <t>Firmiana platanifolia</t>
  </si>
  <si>
    <t>Fothergilla rarinervia</t>
  </si>
  <si>
    <t>Fraxinus juglandina</t>
  </si>
  <si>
    <t>Fraxinus chinensis</t>
  </si>
  <si>
    <t>Glyptostrobus europaeus</t>
  </si>
  <si>
    <t>Hamamelites inaequalis</t>
  </si>
  <si>
    <t>Hamamelites</t>
  </si>
  <si>
    <t>Hydrangea longifolia</t>
  </si>
  <si>
    <t>Hydrangea chinensis</t>
  </si>
  <si>
    <t>Lindera antique</t>
  </si>
  <si>
    <t>Lindera glauca</t>
  </si>
  <si>
    <t>Meliosma rigidofolia</t>
  </si>
  <si>
    <t>Meliosma rigida</t>
  </si>
  <si>
    <t>Mimosites variabilis</t>
  </si>
  <si>
    <t>Mimosa pudica</t>
  </si>
  <si>
    <t>Paliurus colombii</t>
  </si>
  <si>
    <t>Phellodendron grandifolium</t>
  </si>
  <si>
    <t>Pinus sp</t>
  </si>
  <si>
    <t>Populus glandulifera</t>
  </si>
  <si>
    <t>Populus davidiana</t>
  </si>
  <si>
    <t>Populus sinensis</t>
  </si>
  <si>
    <t>Quercus rhombifolia</t>
  </si>
  <si>
    <t>Rhamnus duensis</t>
  </si>
  <si>
    <t>Rosa hilliae</t>
  </si>
  <si>
    <t>Schisandra fushunensis</t>
  </si>
  <si>
    <t>Schisandra chinensis</t>
  </si>
  <si>
    <t>Schisandra glandulosa</t>
  </si>
  <si>
    <t>Schisandra propinqua</t>
  </si>
  <si>
    <t>Sequoia</t>
  </si>
  <si>
    <t>Taxodium tinajorum</t>
  </si>
  <si>
    <t>Torreya cf. jackii</t>
  </si>
  <si>
    <t>Torreya jackii</t>
  </si>
  <si>
    <t>Toxicodendron fushunensis</t>
  </si>
  <si>
    <t>Toxicodendron delavayi</t>
  </si>
  <si>
    <t>Trochodendron sp.</t>
  </si>
  <si>
    <t>Trochodendron aralioides</t>
  </si>
  <si>
    <t>Ulmus fushunensis</t>
  </si>
  <si>
    <t>Viburnum crenatum</t>
  </si>
  <si>
    <t>Viburnum farreri</t>
  </si>
  <si>
    <t>Zelkova ungeri</t>
  </si>
  <si>
    <t>Zelkova serrata</t>
  </si>
  <si>
    <t>Ziziphus sp.</t>
  </si>
  <si>
    <t>Ziziphus</t>
  </si>
  <si>
    <t>MAT, est. (Wang et al., fig. 3)</t>
  </si>
  <si>
    <t>Laohutai fm</t>
  </si>
  <si>
    <t>Lizigou fm</t>
  </si>
  <si>
    <t>Guchengzi fm</t>
  </si>
  <si>
    <t>Jijuntun fm</t>
  </si>
  <si>
    <t>Xilutian fm</t>
  </si>
  <si>
    <t>Pollen taxa</t>
  </si>
  <si>
    <t>NLR</t>
  </si>
  <si>
    <t>l.b.</t>
  </si>
  <si>
    <t>u.b.</t>
  </si>
  <si>
    <t>Alnipollenites</t>
  </si>
  <si>
    <t>Paraalnipollenites</t>
  </si>
  <si>
    <t>Betulaceae, Myricaceae</t>
  </si>
  <si>
    <t>Carpinipites</t>
  </si>
  <si>
    <t>Caryapollenites</t>
  </si>
  <si>
    <t>Cupuliferoipollenites, Cyrillaceaepollenties</t>
  </si>
  <si>
    <t>Castaneae [Castanea], Castanopsis</t>
  </si>
  <si>
    <t>Cedripites, Cedrus</t>
  </si>
  <si>
    <t>Cycadopites</t>
  </si>
  <si>
    <t>Engelhardtioipollenites</t>
  </si>
  <si>
    <t>Ilexpollenites</t>
  </si>
  <si>
    <t>Juglandaceae [obsolete family]</t>
  </si>
  <si>
    <t>Same as for Juglans</t>
  </si>
  <si>
    <t>Juglanspollenites</t>
  </si>
  <si>
    <t>Echitricolpites</t>
  </si>
  <si>
    <t>Laricoidites</t>
  </si>
  <si>
    <t>Liquidambarpollenites</t>
  </si>
  <si>
    <t>Lonicerapollis</t>
  </si>
  <si>
    <t>Ludwigia</t>
  </si>
  <si>
    <t>Myricipites</t>
  </si>
  <si>
    <t>Triatriopollenites</t>
  </si>
  <si>
    <t>Myricaceae</t>
  </si>
  <si>
    <t>Same as for Myrica</t>
  </si>
  <si>
    <t>Nyssapollenites</t>
  </si>
  <si>
    <t>Nyssaceae</t>
  </si>
  <si>
    <t>Fraxinuspollenites</t>
  </si>
  <si>
    <t>Palmaepollenites</t>
  </si>
  <si>
    <t>Picea, Piceapollenites</t>
  </si>
  <si>
    <t>Abietineaepollenites, Pinus, Pinuspollenites</t>
  </si>
  <si>
    <t>Parcisporites</t>
  </si>
  <si>
    <t>Podocarpaceae</t>
  </si>
  <si>
    <t>Same as for Podocarpus</t>
  </si>
  <si>
    <t>Podocarpidites</t>
  </si>
  <si>
    <t>Pterocaryapollenites</t>
  </si>
  <si>
    <t>Quercoidites</t>
  </si>
  <si>
    <t>Rhoipites</t>
  </si>
  <si>
    <t>Salixipollenites</t>
  </si>
  <si>
    <t>Taxodiaceaepollenites</t>
  </si>
  <si>
    <t>Taxodiaceae [obsolete]</t>
  </si>
  <si>
    <t>Tiliaepollenites</t>
  </si>
  <si>
    <t>Tiliaceae [= Tilia]</t>
  </si>
  <si>
    <t>Ulmipollenites</t>
  </si>
  <si>
    <t>Table A1.</t>
  </si>
  <si>
    <t>MAT</t>
  </si>
  <si>
    <t>WMAT</t>
  </si>
  <si>
    <t>CMAT</t>
  </si>
  <si>
    <t>MAP</t>
  </si>
  <si>
    <t>MMaP</t>
  </si>
  <si>
    <t>MMiP</t>
  </si>
  <si>
    <t>(°C)</t>
  </si>
  <si>
    <t>(mm)</t>
  </si>
  <si>
    <t>Magnolia miocenica</t>
  </si>
  <si>
    <t>Desmos kaiyuanensis</t>
  </si>
  <si>
    <t>Desmos</t>
  </si>
  <si>
    <t>Cinnamomum oguniense</t>
  </si>
  <si>
    <t>Cinnamomum sp.2</t>
  </si>
  <si>
    <t>Laurus obovalis</t>
  </si>
  <si>
    <t>Litsea grabaui</t>
  </si>
  <si>
    <t>Machilus americana</t>
  </si>
  <si>
    <t>Machilus</t>
  </si>
  <si>
    <t>Machilus ugoana</t>
  </si>
  <si>
    <t>Nothaphoebe precavaleriei</t>
  </si>
  <si>
    <t>Nothaphoebe</t>
  </si>
  <si>
    <t>Phoebe pseudolanceolata</t>
  </si>
  <si>
    <t>Ficus sp.</t>
  </si>
  <si>
    <t>Castanea miomollissima</t>
  </si>
  <si>
    <t>Castanea mollissima</t>
  </si>
  <si>
    <t>Cyclobalanopsis mandraliscae</t>
  </si>
  <si>
    <t>Cyclobalanopsis myrsinaefolia</t>
  </si>
  <si>
    <t>Cyclobalanopsis praegilva</t>
  </si>
  <si>
    <t>Cyclobalanopsis gilva</t>
  </si>
  <si>
    <t>Lithocarpus sp.</t>
  </si>
  <si>
    <t>Lithocarpus harlandii</t>
  </si>
  <si>
    <t>Castanopsis predelavayi</t>
  </si>
  <si>
    <t>Castanopsis delavayi</t>
  </si>
  <si>
    <t>Castanopsis miocuspidata</t>
  </si>
  <si>
    <t>Castanopsis echinocarpa, Castanopsis carlesii</t>
  </si>
  <si>
    <t>Quercus lahtenoisii</t>
  </si>
  <si>
    <t>Cyclobalanopsis glauca</t>
  </si>
  <si>
    <t>Quercus pannosa</t>
  </si>
  <si>
    <t>Quercus sinomiocenica</t>
  </si>
  <si>
    <t>Quercus variabilis</t>
  </si>
  <si>
    <t>Myrica longifolia</t>
  </si>
  <si>
    <t>Myrica elliptica</t>
  </si>
  <si>
    <t>Juglans japonica</t>
  </si>
  <si>
    <t>Pterocarya insignis</t>
  </si>
  <si>
    <t>Salix miosinicalow *</t>
  </si>
  <si>
    <t>Excluded from analyses</t>
  </si>
  <si>
    <t>Passiflora sp.</t>
  </si>
  <si>
    <t>Passiflora</t>
  </si>
  <si>
    <t>Albizia bracteata</t>
  </si>
  <si>
    <t>Albizia miokalkaora</t>
  </si>
  <si>
    <t>Cassia suffruticosa</t>
  </si>
  <si>
    <t>Cassia</t>
  </si>
  <si>
    <t>Cassia oblonga</t>
  </si>
  <si>
    <t>Dalbergia lucida</t>
  </si>
  <si>
    <t>Desmodium pulchellum</t>
  </si>
  <si>
    <t>Phyllodium</t>
  </si>
  <si>
    <t>Erythrophleum ovatifolium</t>
  </si>
  <si>
    <t>Erythrophleum</t>
  </si>
  <si>
    <t>Gleditsia integra</t>
  </si>
  <si>
    <t>Indigofera suffruticosa</t>
  </si>
  <si>
    <t>Indigofera</t>
  </si>
  <si>
    <t>Lespedeza sp.low *</t>
  </si>
  <si>
    <t>Abarema xiaolongtanensis</t>
  </si>
  <si>
    <t>Abarema</t>
  </si>
  <si>
    <t>Ormosia xiaolongtanensis</t>
  </si>
  <si>
    <t>Robinia nipponica</t>
  </si>
  <si>
    <t>Podocarpium podocarpumlow *</t>
  </si>
  <si>
    <t>Sophora miojaponicalow *</t>
  </si>
  <si>
    <t>Sophora paraflavescenslow *</t>
  </si>
  <si>
    <t>Dodonaea japonica</t>
  </si>
  <si>
    <t>Acer macrophyllum</t>
  </si>
  <si>
    <t>Alangium aequalifolium</t>
  </si>
  <si>
    <t>Alangium</t>
  </si>
  <si>
    <t>Berchemia miofloribunda</t>
  </si>
  <si>
    <t>Jasminum paralanceolarium</t>
  </si>
  <si>
    <t>Smilax sp.</t>
  </si>
  <si>
    <t>Typha lesquereuxiilow *</t>
  </si>
  <si>
    <t>Rhamnella sp.</t>
  </si>
  <si>
    <t>Rham[n]ella</t>
  </si>
  <si>
    <t>Distylium sp.</t>
  </si>
  <si>
    <t>Distylium</t>
  </si>
  <si>
    <t>Exbucklandia cenica</t>
  </si>
  <si>
    <t>Exbucklandia</t>
  </si>
  <si>
    <t>* Excluded due to either of the following reasons, i.e. extinct, cosmopolitan, or aquatic taxa.</t>
  </si>
  <si>
    <t>Data from/identical to PFDB</t>
  </si>
  <si>
    <r>
      <t>Section or genus interval</t>
    </r>
    <r>
      <rPr>
        <sz val="10"/>
        <rFont val="Arial"/>
        <family val="2"/>
      </rPr>
      <t>/f</t>
    </r>
    <r>
      <rPr>
        <sz val="10"/>
        <color indexed="10"/>
        <rFont val="Arial"/>
        <family val="2"/>
      </rPr>
      <t>amily interval</t>
    </r>
  </si>
  <si>
    <t>Too narrow tolerances recorded for NLRs (at genus or family level) according to data provided by Xia et al.</t>
  </si>
  <si>
    <t>MAT (text fig. 5)</t>
  </si>
  <si>
    <t>Evergreen oaks</t>
  </si>
  <si>
    <t>Castaneoideae [other than Quercus]</t>
  </si>
  <si>
    <t>[12.6]</t>
  </si>
  <si>
    <t>[27.7]</t>
  </si>
  <si>
    <t>[8.7]</t>
  </si>
  <si>
    <t>[24.2]</t>
  </si>
  <si>
    <t>Guttiferae [syn. Clusiaceae s.l.]</t>
  </si>
  <si>
    <t>Piperaceae</t>
  </si>
  <si>
    <t>Artemisia</t>
  </si>
  <si>
    <t>Plantaginaceae</t>
  </si>
  <si>
    <t>Gesneriaceae</t>
  </si>
  <si>
    <t>Gentianaceae</t>
  </si>
  <si>
    <t>Humulus</t>
  </si>
  <si>
    <t>Fagopyrum</t>
  </si>
  <si>
    <t>Dennstaedtiaceae</t>
  </si>
  <si>
    <t>Pteridaceae</t>
  </si>
  <si>
    <t>Lycopodiaceae</t>
  </si>
  <si>
    <t>Selaginellaceae</t>
  </si>
  <si>
    <t>Sinopteridaceae</t>
  </si>
  <si>
    <t>Botrychiaceae</t>
  </si>
  <si>
    <t>Total (sum)</t>
  </si>
  <si>
    <t>Total (according text table 1)</t>
  </si>
  <si>
    <t>N(taxa)</t>
  </si>
  <si>
    <t>Thereof climatic active in Xu et al.</t>
  </si>
  <si>
    <t>Thereof climatic active according PFDB</t>
  </si>
  <si>
    <t>MAT min (Xu et al., mostly est.)</t>
  </si>
  <si>
    <t>MAT max (Xu et al., mostly est.)</t>
  </si>
  <si>
    <t>Fossil palynomorph taxa</t>
  </si>
  <si>
    <t>NLRs</t>
  </si>
  <si>
    <t>MAT l.b.</t>
  </si>
  <si>
    <t>MAT u.b.</t>
  </si>
  <si>
    <t>Pinuspollenites</t>
  </si>
  <si>
    <t>No genus interval listed</t>
  </si>
  <si>
    <t>Tsugaepollenites</t>
  </si>
  <si>
    <t>(now subfamily)</t>
  </si>
  <si>
    <t>Ephedripites</t>
  </si>
  <si>
    <t>Faguspollenites</t>
  </si>
  <si>
    <t>Fagus, Castanopsis</t>
  </si>
  <si>
    <t>Joined interval of both genera</t>
  </si>
  <si>
    <t>Cupuliferoipollenites</t>
  </si>
  <si>
    <t>Anacardiaceae, Rhus</t>
  </si>
  <si>
    <t>Interval of Rhus, Anacardiaceae not listed</t>
  </si>
  <si>
    <t>Not listed in PFDB</t>
  </si>
  <si>
    <t>Gothanipollis</t>
  </si>
  <si>
    <t>Cruciferaeipites</t>
  </si>
  <si>
    <t>Same as Juglans</t>
  </si>
  <si>
    <t>Chenopodipollis</t>
  </si>
  <si>
    <t>Proteacidites</t>
  </si>
  <si>
    <t>Proteaceae</t>
  </si>
  <si>
    <t>Juglanspollenites, Multiporopollenites</t>
  </si>
  <si>
    <t>Same as Juglandaceae</t>
  </si>
  <si>
    <t>Euphorbiacites</t>
  </si>
  <si>
    <t>Fraxinoipollenites</t>
  </si>
  <si>
    <t>Cucurbitaceaepollenites</t>
  </si>
  <si>
    <t>Cucurbitaceae</t>
  </si>
  <si>
    <t>Monocolpopollenites, Palmaepollenites</t>
  </si>
  <si>
    <t>Margocolporites</t>
  </si>
  <si>
    <t>Changchang Basin, Hainan Island</t>
  </si>
  <si>
    <t>Xichang City, Sichuan Province</t>
  </si>
  <si>
    <t>Hunchun City, Jilin Province</t>
  </si>
  <si>
    <t>Xuyi County, Jiangsu Province</t>
  </si>
  <si>
    <t xml:space="preserve">Eocene </t>
  </si>
  <si>
    <t>Recent</t>
  </si>
  <si>
    <t>(◦C)</t>
  </si>
  <si>
    <t>14.2–19.8</t>
  </si>
  <si>
    <t>14.3–14.9</t>
  </si>
  <si>
    <t>MWMT</t>
  </si>
  <si>
    <t>22.5–29.1</t>
  </si>
  <si>
    <t>25–26.3</t>
  </si>
  <si>
    <t>MCMT</t>
  </si>
  <si>
    <t>1.7–11.9</t>
  </si>
  <si>
    <t>1.9–3.7</t>
  </si>
  <si>
    <t>DT</t>
  </si>
  <si>
    <t>12.1–24.6</t>
  </si>
  <si>
    <t>21.7–23</t>
  </si>
  <si>
    <t>784.7–1,113.3</t>
  </si>
  <si>
    <t>797.5–1,344</t>
  </si>
  <si>
    <t>141.5–268.1</t>
  </si>
  <si>
    <t>185.3–209.8</t>
  </si>
  <si>
    <t>6.9–14.1</t>
  </si>
  <si>
    <t>14.2–16.4</t>
  </si>
  <si>
    <t>Obscure (partial) exclusion of taxon: compare MAT range of NLR with reported MAT interval</t>
  </si>
  <si>
    <t>'Warm' outliers; based on doubtful NLR associations or erroneous recorded MAT intervals of NLRs</t>
  </si>
  <si>
    <t>Taxon defining the upper boundary of the coexistence interval</t>
  </si>
  <si>
    <t>Taxon defining the lower boundary of the coexistence interval</t>
  </si>
  <si>
    <r>
      <t>MAT</t>
    </r>
    <r>
      <rPr>
        <vertAlign val="subscript"/>
        <sz val="10"/>
        <rFont val="Tahoma"/>
        <family val="2"/>
      </rPr>
      <t>min</t>
    </r>
    <r>
      <rPr>
        <sz val="10"/>
        <rFont val="Tahoma"/>
        <family val="2"/>
      </rPr>
      <t>(PFDB)</t>
    </r>
  </si>
  <si>
    <r>
      <t>MAT</t>
    </r>
    <r>
      <rPr>
        <vertAlign val="subscript"/>
        <sz val="10"/>
        <rFont val="Tahoma"/>
        <family val="2"/>
      </rPr>
      <t>max</t>
    </r>
    <r>
      <rPr>
        <sz val="10"/>
        <rFont val="Tahoma"/>
        <family val="2"/>
      </rPr>
      <t>(PFDB)</t>
    </r>
  </si>
  <si>
    <r>
      <t>MAT</t>
    </r>
    <r>
      <rPr>
        <vertAlign val="subscript"/>
        <sz val="10"/>
        <rFont val="Tahoma"/>
        <family val="2"/>
      </rPr>
      <t>min</t>
    </r>
    <r>
      <rPr>
        <sz val="10"/>
        <rFont val="Tahoma"/>
        <family val="2"/>
      </rPr>
      <t>(corr.)</t>
    </r>
  </si>
  <si>
    <r>
      <t>MAT</t>
    </r>
    <r>
      <rPr>
        <vertAlign val="subscript"/>
        <sz val="10"/>
        <rFont val="Tahoma"/>
        <family val="2"/>
      </rPr>
      <t>max</t>
    </r>
    <r>
      <rPr>
        <sz val="10"/>
        <rFont val="Tahoma"/>
        <family val="2"/>
      </rPr>
      <t>(corr.)</t>
    </r>
  </si>
  <si>
    <r>
      <t>Alangium</t>
    </r>
    <r>
      <rPr>
        <sz val="10"/>
        <rFont val="Tahoma"/>
        <family val="2"/>
      </rPr>
      <t xml:space="preserve"> [no occurrence given]</t>
    </r>
  </si>
  <si>
    <r>
      <t>Amelanchier</t>
    </r>
    <r>
      <rPr>
        <sz val="10"/>
        <rFont val="Tahoma"/>
        <family val="2"/>
      </rPr>
      <t>‡</t>
    </r>
  </si>
  <si>
    <r>
      <t>Aponogetum</t>
    </r>
    <r>
      <rPr>
        <sz val="10"/>
        <rFont val="Tahoma"/>
        <family val="2"/>
      </rPr>
      <t>‡</t>
    </r>
  </si>
  <si>
    <r>
      <t>Arundo</t>
    </r>
    <r>
      <rPr>
        <sz val="10"/>
        <rFont val="Tahoma"/>
        <family val="2"/>
      </rPr>
      <t>‡</t>
    </r>
  </si>
  <si>
    <r>
      <t xml:space="preserve">Azolla </t>
    </r>
    <r>
      <rPr>
        <sz val="10"/>
        <rFont val="Tahoma"/>
        <family val="2"/>
      </rPr>
      <t>[</t>
    </r>
    <r>
      <rPr>
        <i/>
        <sz val="10"/>
        <rFont val="Tahoma"/>
        <family val="2"/>
      </rPr>
      <t>filiculoides</t>
    </r>
    <r>
      <rPr>
        <sz val="10"/>
        <rFont val="Tahoma"/>
        <family val="2"/>
      </rPr>
      <t>] †</t>
    </r>
  </si>
  <si>
    <r>
      <t xml:space="preserve">Betula pubescens </t>
    </r>
    <r>
      <rPr>
        <sz val="10"/>
        <rFont val="Tahoma"/>
        <family val="2"/>
      </rPr>
      <t>[not used as distinct NLR]</t>
    </r>
  </si>
  <si>
    <r>
      <t xml:space="preserve">Celastrus </t>
    </r>
    <r>
      <rPr>
        <sz val="10"/>
        <rFont val="Tahoma"/>
        <family val="2"/>
      </rPr>
      <t>‡</t>
    </r>
  </si>
  <si>
    <r>
      <t>Cercidiphyllum japonicum</t>
    </r>
    <r>
      <rPr>
        <vertAlign val="superscript"/>
        <sz val="10"/>
        <color indexed="9"/>
        <rFont val="Tahoma"/>
        <family val="2"/>
      </rPr>
      <t>§</t>
    </r>
  </si>
  <si>
    <r>
      <t>Cocculus</t>
    </r>
    <r>
      <rPr>
        <vertAlign val="superscript"/>
        <sz val="10"/>
        <rFont val="Tahoma"/>
        <family val="2"/>
      </rPr>
      <t>‡</t>
    </r>
  </si>
  <si>
    <r>
      <t>Comptonia peregrina</t>
    </r>
    <r>
      <rPr>
        <vertAlign val="superscript"/>
        <sz val="10"/>
        <color indexed="9"/>
        <rFont val="Tahoma"/>
        <family val="2"/>
      </rPr>
      <t>§</t>
    </r>
  </si>
  <si>
    <r>
      <t xml:space="preserve">Cunnighamia </t>
    </r>
    <r>
      <rPr>
        <sz val="10"/>
        <rFont val="Tahoma"/>
        <family val="2"/>
      </rPr>
      <t>[</t>
    </r>
    <r>
      <rPr>
        <i/>
        <sz val="10"/>
        <rFont val="Tahoma"/>
        <family val="2"/>
      </rPr>
      <t>lanceolata</t>
    </r>
    <r>
      <rPr>
        <sz val="10"/>
        <rFont val="Tahoma"/>
        <family val="2"/>
      </rPr>
      <t>]</t>
    </r>
    <r>
      <rPr>
        <vertAlign val="superscript"/>
        <sz val="10"/>
        <rFont val="Tahoma"/>
        <family val="2"/>
      </rPr>
      <t>†</t>
    </r>
  </si>
  <si>
    <r>
      <t>Cyclocarya paliurus</t>
    </r>
    <r>
      <rPr>
        <vertAlign val="superscript"/>
        <sz val="10"/>
        <color indexed="9"/>
        <rFont val="Tahoma"/>
        <family val="2"/>
      </rPr>
      <t>§</t>
    </r>
  </si>
  <si>
    <r>
      <t>Cyperaceae</t>
    </r>
    <r>
      <rPr>
        <vertAlign val="superscript"/>
        <sz val="10"/>
        <rFont val="Tahoma"/>
        <family val="2"/>
      </rPr>
      <t>‡</t>
    </r>
  </si>
  <si>
    <r>
      <t>Ericaceae</t>
    </r>
    <r>
      <rPr>
        <vertAlign val="superscript"/>
        <sz val="10"/>
        <rFont val="Tahoma"/>
        <family val="2"/>
      </rPr>
      <t>‡</t>
    </r>
  </si>
  <si>
    <r>
      <t>Eucommia ulmoides</t>
    </r>
    <r>
      <rPr>
        <vertAlign val="superscript"/>
        <sz val="10"/>
        <color indexed="9"/>
        <rFont val="Tahoma"/>
        <family val="2"/>
      </rPr>
      <t>§</t>
    </r>
  </si>
  <si>
    <r>
      <t>Euphorbiaceae</t>
    </r>
    <r>
      <rPr>
        <vertAlign val="superscript"/>
        <sz val="10"/>
        <rFont val="Tahoma"/>
        <family val="2"/>
      </rPr>
      <t>‡</t>
    </r>
  </si>
  <si>
    <r>
      <t>Gleicheniaceae</t>
    </r>
    <r>
      <rPr>
        <vertAlign val="superscript"/>
        <sz val="10"/>
        <rFont val="Tahoma"/>
        <family val="2"/>
      </rPr>
      <t>‡</t>
    </r>
  </si>
  <si>
    <r>
      <t>Glyptostrobus (lineatus)</t>
    </r>
    <r>
      <rPr>
        <vertAlign val="superscript"/>
        <sz val="10"/>
        <color indexed="9"/>
        <rFont val="Tahoma"/>
        <family val="2"/>
      </rPr>
      <t>§</t>
    </r>
  </si>
  <si>
    <r>
      <t>Grewia</t>
    </r>
    <r>
      <rPr>
        <vertAlign val="superscript"/>
        <sz val="10"/>
        <rFont val="Tahoma"/>
        <family val="2"/>
      </rPr>
      <t>‡</t>
    </r>
  </si>
  <si>
    <r>
      <t>Leguminosae</t>
    </r>
    <r>
      <rPr>
        <vertAlign val="superscript"/>
        <sz val="10"/>
        <rFont val="Tahoma"/>
        <family val="2"/>
      </rPr>
      <t>‡</t>
    </r>
    <r>
      <rPr>
        <sz val="10"/>
        <rFont val="Tahoma"/>
        <family val="2"/>
      </rPr>
      <t xml:space="preserve"> [≡ Fabaceae]</t>
    </r>
  </si>
  <si>
    <r>
      <t xml:space="preserve">Lycopodium </t>
    </r>
    <r>
      <rPr>
        <sz val="10"/>
        <rFont val="Tahoma"/>
        <family val="2"/>
      </rPr>
      <t>[</t>
    </r>
    <r>
      <rPr>
        <i/>
        <sz val="10"/>
        <rFont val="Tahoma"/>
        <family val="2"/>
      </rPr>
      <t>clavatum</t>
    </r>
    <r>
      <rPr>
        <sz val="10"/>
        <rFont val="Tahoma"/>
        <family val="2"/>
      </rPr>
      <t>]</t>
    </r>
    <r>
      <rPr>
        <vertAlign val="superscript"/>
        <sz val="10"/>
        <rFont val="Tahoma"/>
        <family val="2"/>
      </rPr>
      <t>†</t>
    </r>
  </si>
  <si>
    <r>
      <t xml:space="preserve">Metasequoia </t>
    </r>
    <r>
      <rPr>
        <vertAlign val="superscript"/>
        <sz val="10"/>
        <rFont val="Tahoma"/>
        <family val="2"/>
      </rPr>
      <t>‡</t>
    </r>
  </si>
  <si>
    <r>
      <rPr>
        <i/>
        <sz val="10"/>
        <color indexed="17"/>
        <rFont val="Tahoma"/>
        <family val="2"/>
      </rPr>
      <t>Nelumbo nucifera</t>
    </r>
    <r>
      <rPr>
        <vertAlign val="superscript"/>
        <sz val="10"/>
        <color indexed="17"/>
        <rFont val="Tahoma"/>
        <family val="2"/>
      </rPr>
      <t>†</t>
    </r>
  </si>
  <si>
    <r>
      <t>Nuphar [lutea]</t>
    </r>
    <r>
      <rPr>
        <vertAlign val="superscript"/>
        <sz val="10"/>
        <rFont val="Tahoma"/>
        <family val="2"/>
      </rPr>
      <t>†</t>
    </r>
  </si>
  <si>
    <r>
      <t>Onoclea sensibilis</t>
    </r>
    <r>
      <rPr>
        <vertAlign val="superscript"/>
        <sz val="10"/>
        <rFont val="Tahoma"/>
        <family val="2"/>
      </rPr>
      <t>‡</t>
    </r>
  </si>
  <si>
    <r>
      <t>Paliurus spina-christi</t>
    </r>
    <r>
      <rPr>
        <vertAlign val="superscript"/>
        <sz val="10"/>
        <rFont val="Tahoma"/>
        <family val="2"/>
      </rPr>
      <t>‡</t>
    </r>
  </si>
  <si>
    <r>
      <t>Parrotia persica</t>
    </r>
    <r>
      <rPr>
        <i/>
        <vertAlign val="superscript"/>
        <sz val="10"/>
        <color indexed="9"/>
        <rFont val="Tahoma"/>
        <family val="2"/>
      </rPr>
      <t>§</t>
    </r>
  </si>
  <si>
    <r>
      <t>Phellodendron amurense</t>
    </r>
    <r>
      <rPr>
        <vertAlign val="superscript"/>
        <sz val="10"/>
        <color indexed="17"/>
        <rFont val="Tahoma"/>
        <family val="2"/>
      </rPr>
      <t xml:space="preserve">‡ </t>
    </r>
    <r>
      <rPr>
        <sz val="10"/>
        <color indexed="17"/>
        <rFont val="Tahoma"/>
        <family val="2"/>
      </rPr>
      <t xml:space="preserve">(= </t>
    </r>
    <r>
      <rPr>
        <i/>
        <sz val="10"/>
        <color indexed="17"/>
        <rFont val="Tahoma"/>
        <family val="2"/>
      </rPr>
      <t>Phellodendron</t>
    </r>
    <r>
      <rPr>
        <sz val="10"/>
        <color indexed="17"/>
        <rFont val="Tahoma"/>
        <family val="2"/>
      </rPr>
      <t>)</t>
    </r>
  </si>
  <si>
    <r>
      <t>Phragmites</t>
    </r>
    <r>
      <rPr>
        <vertAlign val="superscript"/>
        <sz val="10"/>
        <rFont val="Tahoma"/>
        <family val="2"/>
      </rPr>
      <t>‡</t>
    </r>
  </si>
  <si>
    <r>
      <t>Poaceae</t>
    </r>
    <r>
      <rPr>
        <vertAlign val="superscript"/>
        <sz val="10"/>
        <rFont val="Tahoma"/>
        <family val="2"/>
      </rPr>
      <t>‡</t>
    </r>
  </si>
  <si>
    <r>
      <t>Polypodiaceae</t>
    </r>
    <r>
      <rPr>
        <vertAlign val="superscript"/>
        <sz val="10"/>
        <rFont val="Tahoma"/>
        <family val="2"/>
      </rPr>
      <t>‡</t>
    </r>
  </si>
  <si>
    <r>
      <rPr>
        <i/>
        <sz val="10"/>
        <color indexed="9"/>
        <rFont val="Tahoma"/>
        <family val="2"/>
      </rPr>
      <t>Pseudolarix (amabilis)</t>
    </r>
    <r>
      <rPr>
        <vertAlign val="superscript"/>
        <sz val="10"/>
        <color indexed="9"/>
        <rFont val="Tahoma"/>
        <family val="2"/>
      </rPr>
      <t>§</t>
    </r>
  </si>
  <si>
    <r>
      <t>Quercus castaneifolia</t>
    </r>
    <r>
      <rPr>
        <vertAlign val="superscript"/>
        <sz val="10"/>
        <rFont val="Tahoma"/>
        <family val="2"/>
      </rPr>
      <t>‡</t>
    </r>
  </si>
  <si>
    <r>
      <t>Rhamnus</t>
    </r>
    <r>
      <rPr>
        <vertAlign val="superscript"/>
        <sz val="10"/>
        <rFont val="Tahoma"/>
        <family val="2"/>
      </rPr>
      <t>†</t>
    </r>
  </si>
  <si>
    <r>
      <rPr>
        <i/>
        <sz val="10"/>
        <rFont val="Tahoma"/>
        <family val="2"/>
      </rPr>
      <t>Ribes diacantha, R. saxatile</t>
    </r>
    <r>
      <rPr>
        <vertAlign val="superscript"/>
        <sz val="10"/>
        <rFont val="Tahoma"/>
        <family val="2"/>
      </rPr>
      <t>‡</t>
    </r>
  </si>
  <si>
    <r>
      <t xml:space="preserve">Rumex [thyrsiflorus] </t>
    </r>
    <r>
      <rPr>
        <sz val="10"/>
        <rFont val="Tahoma"/>
        <family val="2"/>
      </rPr>
      <t>Fingerh.</t>
    </r>
    <r>
      <rPr>
        <vertAlign val="superscript"/>
        <sz val="10"/>
        <rFont val="Tahoma"/>
        <family val="2"/>
      </rPr>
      <t>†</t>
    </r>
  </si>
  <si>
    <r>
      <t>Salvinia (natans)</t>
    </r>
    <r>
      <rPr>
        <vertAlign val="superscript"/>
        <sz val="10"/>
        <color indexed="17"/>
        <rFont val="Tahoma"/>
        <family val="2"/>
      </rPr>
      <t>†</t>
    </r>
  </si>
  <si>
    <r>
      <t>Sassafras</t>
    </r>
    <r>
      <rPr>
        <vertAlign val="superscript"/>
        <sz val="10"/>
        <rFont val="Tahoma"/>
        <family val="2"/>
      </rPr>
      <t>†</t>
    </r>
  </si>
  <si>
    <r>
      <t xml:space="preserve">Saxifragaceae* [= </t>
    </r>
    <r>
      <rPr>
        <i/>
        <sz val="10"/>
        <rFont val="Tahoma"/>
        <family val="2"/>
      </rPr>
      <t>S. stellaria</t>
    </r>
    <r>
      <rPr>
        <sz val="10"/>
        <rFont val="Tahoma"/>
        <family val="2"/>
      </rPr>
      <t xml:space="preserve"> subsp. </t>
    </r>
    <r>
      <rPr>
        <i/>
        <sz val="10"/>
        <rFont val="Tahoma"/>
        <family val="2"/>
      </rPr>
      <t>stellaria</t>
    </r>
    <r>
      <rPr>
        <sz val="10"/>
        <rFont val="Tahoma"/>
        <family val="2"/>
      </rPr>
      <t>]</t>
    </r>
  </si>
  <si>
    <r>
      <t xml:space="preserve">Sequoia sempervirens </t>
    </r>
    <r>
      <rPr>
        <sz val="10"/>
        <color indexed="9"/>
        <rFont val="Tahoma"/>
        <family val="2"/>
      </rPr>
      <t>[generally excluded from analysis]</t>
    </r>
  </si>
  <si>
    <r>
      <t>Sphagnum</t>
    </r>
    <r>
      <rPr>
        <vertAlign val="superscript"/>
        <sz val="10"/>
        <rFont val="Tahoma"/>
        <family val="2"/>
      </rPr>
      <t>‡</t>
    </r>
  </si>
  <si>
    <r>
      <t>Spiraea</t>
    </r>
    <r>
      <rPr>
        <vertAlign val="superscript"/>
        <sz val="10"/>
        <rFont val="Tahoma"/>
        <family val="2"/>
      </rPr>
      <t>‡</t>
    </r>
  </si>
  <si>
    <r>
      <t>Typha latifolia</t>
    </r>
    <r>
      <rPr>
        <vertAlign val="superscript"/>
        <sz val="10"/>
        <color indexed="17"/>
        <rFont val="Tahoma"/>
        <family val="2"/>
      </rPr>
      <t xml:space="preserve">‡ </t>
    </r>
    <r>
      <rPr>
        <sz val="10"/>
        <color indexed="17"/>
        <rFont val="Tahoma"/>
        <family val="2"/>
      </rPr>
      <t>[</t>
    </r>
    <r>
      <rPr>
        <i/>
        <sz val="10"/>
        <color indexed="17"/>
        <rFont val="Tahoma"/>
        <family val="2"/>
      </rPr>
      <t>Typha downingensis</t>
    </r>
    <r>
      <rPr>
        <sz val="10"/>
        <color indexed="17"/>
        <rFont val="Tahoma"/>
        <family val="2"/>
      </rPr>
      <t>]</t>
    </r>
    <r>
      <rPr>
        <vertAlign val="superscript"/>
        <sz val="10"/>
        <color indexed="17"/>
        <rFont val="Tahoma"/>
        <family val="2"/>
      </rPr>
      <t>†</t>
    </r>
  </si>
  <si>
    <r>
      <t>Ziziphus*</t>
    </r>
    <r>
      <rPr>
        <vertAlign val="superscript"/>
        <sz val="10"/>
        <rFont val="Tahoma"/>
        <family val="2"/>
      </rPr>
      <t xml:space="preserve">$ </t>
    </r>
    <r>
      <rPr>
        <sz val="10"/>
        <rFont val="Tahoma"/>
        <family val="2"/>
      </rPr>
      <t xml:space="preserve">[= </t>
    </r>
    <r>
      <rPr>
        <i/>
        <sz val="10"/>
        <rFont val="Tahoma"/>
        <family val="2"/>
      </rPr>
      <t>Z. sinica</t>
    </r>
    <r>
      <rPr>
        <sz val="10"/>
        <rFont val="Tahoma"/>
        <family val="2"/>
      </rPr>
      <t>]</t>
    </r>
  </si>
  <si>
    <r>
      <rPr>
        <b/>
        <sz val="10"/>
        <rFont val="Arial"/>
        <family val="2"/>
      </rPr>
      <t xml:space="preserve">Note: </t>
    </r>
    <r>
      <rPr>
        <sz val="10"/>
        <rFont val="Arial"/>
        <family val="2"/>
      </rPr>
      <t>According Bruch &amp; Zhilin (2007, table 1) "+" refer to data points that have been added only for climate analysis at the genus level; "×" represents actual fossil record.</t>
    </r>
  </si>
  <si>
    <r>
      <t xml:space="preserve">§ </t>
    </r>
    <r>
      <rPr>
        <sz val="10"/>
        <rFont val="Arial"/>
        <family val="2"/>
      </rPr>
      <t>Monotypic genus, probably excluded from analysis (no details given in the original publication)</t>
    </r>
  </si>
  <si>
    <t>Near living relatives (according authors, not PFDB)</t>
  </si>
  <si>
    <r>
      <t>Important note</t>
    </r>
    <r>
      <rPr>
        <sz val="10"/>
        <rFont val="Tahoma"/>
        <family val="2"/>
      </rPr>
      <t xml:space="preserve">: </t>
    </r>
    <r>
      <rPr>
        <sz val="10"/>
        <color rgb="FFFF0000"/>
        <rFont val="Tahoma"/>
        <family val="2"/>
      </rPr>
      <t>Red font</t>
    </r>
    <r>
      <rPr>
        <sz val="10"/>
        <rFont val="Tahoma"/>
        <family val="2"/>
      </rPr>
      <t xml:space="preserve"> on this sheet refers to inconsistencies, either in the original literature or with respect to re-evaluated data (if &gt; 2°C). </t>
    </r>
    <r>
      <rPr>
        <sz val="10"/>
        <color theme="0" tint="-0.499984740745262"/>
        <rFont val="Tahoma"/>
        <family val="2"/>
      </rPr>
      <t xml:space="preserve">Grey font </t>
    </r>
    <r>
      <rPr>
        <sz val="10"/>
        <rFont val="Tahoma"/>
        <family val="2"/>
      </rPr>
      <t>indicates alternative intervals not covered in the original literature.</t>
    </r>
    <r>
      <rPr>
        <sz val="10"/>
        <color theme="0" tint="-0.249977111117893"/>
        <rFont val="Tahoma"/>
        <family val="2"/>
      </rPr>
      <t xml:space="preserve"> </t>
    </r>
    <r>
      <rPr>
        <sz val="10"/>
        <rFont val="Tahoma"/>
        <family val="2"/>
      </rPr>
      <t>Documentation of CA studies strongly varies: some NECLIME papers provide only the results of the CA, with no or little information about the used NLRs, whereas other authors provide a full documentation (list of fossils, list of used NLRs, climate tolerances of NLRs; e.g. Xia et al., 2009; Jacques et al., 2010). Moreover, 'cold' and 'warm' outliers and taxa defining the lower or upper boundary may not be addressed in the study, but the information can be extracted from supplementary data using climate tolerances retrieved from PFDB (</t>
    </r>
    <r>
      <rPr>
        <sz val="10"/>
        <rFont val="Calibri"/>
        <family val="2"/>
      </rPr>
      <t>→</t>
    </r>
    <r>
      <rPr>
        <sz val="10"/>
        <rFont val="Tahoma"/>
        <family val="2"/>
      </rPr>
      <t xml:space="preserve"> following sheets). However, since the </t>
    </r>
    <r>
      <rPr>
        <i/>
        <sz val="10"/>
        <rFont val="Tahoma"/>
        <family val="2"/>
      </rPr>
      <t xml:space="preserve">a priori </t>
    </r>
    <r>
      <rPr>
        <sz val="10"/>
        <rFont val="Tahoma"/>
        <family val="2"/>
      </rPr>
      <t xml:space="preserve">exclusion of taxa varies from study to study, and NLR may not be exactly labelled as in PFDB, inconsistencies may be found. Furthermore, errors are more likely to occur in large supplementary tables (like this one). Since the coexistence approach reconstructs the MAT based on basically two taxa, one misplaced "+" in a supplement table may translate into a different interval or identify an outlier. "???" indicate that the according information may still be retrieved from supplementary data provided full access to the PFDB.
</t>
    </r>
    <r>
      <rPr>
        <b/>
        <sz val="10"/>
        <rFont val="Tahoma"/>
        <family val="2"/>
      </rPr>
      <t>"[]"</t>
    </r>
    <r>
      <rPr>
        <sz val="10"/>
        <rFont val="Tahoma"/>
        <family val="2"/>
      </rPr>
      <t xml:space="preserve"> indicate (literal) modifications or annotations regarding the original studies done by us. For instance, monotypic genera are frequently only represented by the genus name in NLR lists, and included in CA analyses (in contrast to the recommendation by Mosbrugger &amp; Utescher, 1997 and the "code of practise", T. Utescher, 2010, via e-mail). Primary data has not been modified.</t>
    </r>
  </si>
  <si>
    <t>Charlotte, NC</t>
  </si>
  <si>
    <t>Charlotte, NC; Chengdu</t>
  </si>
  <si>
    <t>U.S. Southeast: NC,SC,GA,(AL); Rasht; Chengdu</t>
  </si>
  <si>
    <t>U.S. Southeast: NC,SC,GA,(AL); Vlora, Kalkyra; Rasht; Chengdu</t>
  </si>
  <si>
    <t xml:space="preserve">Cfa,(Csa,Cwb) </t>
  </si>
  <si>
    <t>U.S. Southeast: NC,SC,GA,(AL,AR); Rasht // Ulcinj, Kerkyra // Huili, S. Sichuan</t>
  </si>
  <si>
    <t>U.S. Southeast: NC,SC,GA; Rasht // Ulcinj</t>
  </si>
  <si>
    <t>U.S. Southeast: NC,SC,GA; Rasht // Ulcinj // Chengdu</t>
  </si>
  <si>
    <t>U.S. Southeast: AR to GA to NC; Rasht; Enshi, Hubei; Dinghai, Zhejiang; Matsuyama, Shikoko // Messina, Kerkyra, Ulcinj // E. Sichuan</t>
  </si>
  <si>
    <t>U.S. Southeast; N.E. Italy (Bologna, Falconara, Trieste); Kutaisi (Georgia); Rasht; Youyang, Zunyi; Xinyang, Dongtai; S. Korea (Cheju, Mok'po, Pusan); Japan (Maebashi, Takamatsu) // Beja, Portoallegre (Portugal), Barcelona, E. Mediterranean</t>
  </si>
  <si>
    <t>U.S. Southeast; N.E. Italy (Bologna, Falconara, Trieste); Kutaisi (Georgia); Rasht; Youyang, Zunyi; Xinyang, Dongtai; S. Korea (Cheju, Mok'po, Pusan); Japan (Maebashi, Takamatsu) // Beja, Portoallegre (Portugal), Barcelona, Montpellier, E. Mediterranean; Behlem-Kuh, Lenkoran; E. Sichuan, Shaanxi, Henan</t>
  </si>
  <si>
    <t>Eastern U.S.; S France, N Italy, E Bulgaria; Sotchi, Georgia, Rasht; China (2 stns), S Korea, C Japan // E. Mediterranean // Ghuizhou (adjacent Hubei, Shaanxi, Sichuan)</t>
  </si>
  <si>
    <t>Cfa (Cfb) /Csa (Csb) / Cwa</t>
  </si>
  <si>
    <t>Cfa / Csa / Cwa</t>
  </si>
  <si>
    <r>
      <t xml:space="preserve">Eastern U.S.: (MO),KY,WV,VA,(MD,NC); N.E. Italy; Georgia: Lagodheki, Vashlovani </t>
    </r>
    <r>
      <rPr>
        <b/>
        <sz val="10"/>
        <rFont val="Tahoma"/>
        <family val="2"/>
      </rPr>
      <t>(!), Azerbaidshan (Zakataly)</t>
    </r>
    <r>
      <rPr>
        <sz val="10"/>
        <rFont val="Tahoma"/>
        <family val="2"/>
      </rPr>
      <t>; N. Pakistan/Kashmir (Parachinar, Srinangar); Guizhou (Zunyi), S Korea (Mokpo) // Marysville, CA; Mediterranean: Constantine (Algeria), Montpellier, Latium, Split, N.E. Turkey, Mt. Kenaan (Israel) // Shennongjia</t>
    </r>
    <r>
      <rPr>
        <b/>
        <sz val="10"/>
        <rFont val="Tahoma"/>
        <family val="2"/>
      </rPr>
      <t>(!)</t>
    </r>
    <r>
      <rPr>
        <sz val="10"/>
        <rFont val="Tahoma"/>
        <family val="2"/>
      </rPr>
      <t>, S. Shaanxi, E. Sichuan (1 stn each)</t>
    </r>
  </si>
  <si>
    <t>Eastern U.S.: AR–MD; N.E. Italy; E. Georgia (Kutaisi, Lagodekhi, Vashlovani), Azerbaidshan (Zakataly), Rasht; C. China (Youyang,Zunyi); N. Pakistan, Kashmir (Parachinar, Srinangar); S. Korea (Mokpo, Busan) // E. Mediterranean // E. Sichuan (adjacent Guizhou, Shaanxi, Shennongjia!)</t>
  </si>
  <si>
    <t>Eastern U.S.: OK–VA; N.E. Italy; Kutaisi, Rasht; Parachinar; C. China; Takamatsu, Shikoku // California (Marysville, Red Bluff); Mediterranean; Gorgan (Iran), Lenkoran (Azerbaidshan) // E. Sichuan, S. Shaanxi (adjacent Guizhou, Henan)</t>
  </si>
  <si>
    <t>Eastern U.S.: AR–MD; N. Italy; E. Georgia, Zakataly; Rasht; Srinangar; C. China (Zunyi, Youyang); S. Korea, C. Japan // Marysville, CA; Barcelona, E. Mediterranean (Adria, Aegean); Lenkoran, Behlem-Kuh // E. Sichuan (+ adjacent Guizhou, Shaanxi), Shennongjia</t>
  </si>
  <si>
    <t>Cfa (Cfb) / Csa (Csb) / Cwa</t>
  </si>
  <si>
    <t>Eastern U.S. (complete Cfa region); N.+C. Italy; C. Balkan (Pula, Skopje); E. Bulgaria; E. Georgia; Parachinar; Zunyi; Mokpo // Marysville, CA; Constantine, S. France, Latium, Dalmatia (Zadar, Split), Mt Kenaan, Rayak (Libanon); Behlem-Kuh // C. China (incl. Shennongjia)</t>
  </si>
  <si>
    <t>Cfa / Csa (Csb) / Cwa</t>
  </si>
  <si>
    <t>Eastern U.S. (complete Cfa region); N.+C. Italy; C. Balkan (Pula, Skopje); E. Bulgaria; Georgia, Zakataly, Rasht; Parachinar, Srinangar; Zunyi, Youyang; S. Korea, C. Japan // Marysville, CA; Constantine, S. France, Latium, Dalmatia (Zadar, Split), Mt Kenaan, Rayak (Libanon); Behlem-Kuh // C. China (incl. Shennongjia)</t>
  </si>
  <si>
    <t>Cfa(Cfb) / Csa (Csb) / Cwa</t>
  </si>
  <si>
    <t>250+ stns from Eastern U.S., S.E. Europe, Caucasus–W. Himalayas, C. China // N.C. California; Mediterranean // C. China (incl. Shennongjia)</t>
  </si>
  <si>
    <r>
      <t>BSk</t>
    </r>
    <r>
      <rPr>
        <b/>
        <sz val="10"/>
        <rFont val="Tahoma"/>
        <family val="2"/>
      </rPr>
      <t>! (BSh)</t>
    </r>
    <r>
      <rPr>
        <sz val="10"/>
        <rFont val="Tahoma"/>
        <family val="2"/>
      </rPr>
      <t xml:space="preserve"> / Cfa(Cfb) / Csa (Csb) / Cwa</t>
    </r>
  </si>
  <si>
    <t>Undetermined (covers 516 out of 2625 stns)</t>
  </si>
  <si>
    <r>
      <t>BSk</t>
    </r>
    <r>
      <rPr>
        <b/>
        <sz val="10"/>
        <rFont val="Tahoma"/>
        <family val="2"/>
      </rPr>
      <t>! (BSh)</t>
    </r>
    <r>
      <rPr>
        <sz val="10"/>
        <rFont val="Tahoma"/>
        <family val="2"/>
      </rPr>
      <t xml:space="preserve"> / Cfa(Cfb), Dfa (Dfb) / Csa (Csb), Das (Dsb) / Cwa, Dwa</t>
    </r>
  </si>
  <si>
    <t>Undetermined (covers 772 out of 2625 stns)</t>
  </si>
  <si>
    <t>Samples with reconstructed climate that would include the modern climate in Shennongjia at 200 m a. s. l.</t>
  </si>
  <si>
    <t>Samples with reconstructed climate that would include the modern climate in Shennongjia at 1000 m a. s. l.</t>
  </si>
  <si>
    <t>Samples with reconstructed climate that would include the modern climate in Rasht, Iran (direct station data)</t>
  </si>
  <si>
    <t>Invalid combination</t>
  </si>
  <si>
    <t>Superfluous</t>
  </si>
  <si>
    <t>Superfluous (s.b.)</t>
  </si>
  <si>
    <t>Not checked</t>
  </si>
  <si>
    <t>Joint interval of Cinnamomum and Litsea</t>
  </si>
  <si>
    <t>"Syn." [= synthetic? Meaning of database flag unclear]</t>
  </si>
  <si>
    <t>Interval of Z. jujuba (Z. sinensis has been synonymized with this species)</t>
  </si>
  <si>
    <t>Corrected (cf. ES 4)</t>
  </si>
  <si>
    <t>Rounded from 12.6°C (Thompson et al., 1999a)</t>
  </si>
  <si>
    <t>Rounded from 12.5°C (Thompson et al., 1999b)</t>
  </si>
  <si>
    <t>Rounded from 12.5°C (Fang et al., 2009)</t>
  </si>
  <si>
    <r>
      <t xml:space="preserve">Ziziphus "sinica" </t>
    </r>
    <r>
      <rPr>
        <sz val="10"/>
        <rFont val="Tahoma"/>
        <family val="2"/>
      </rPr>
      <t>[No such species listed in modern compendia; =? Z. sinensis]</t>
    </r>
  </si>
  <si>
    <t>PFDB tolerance &gt; 2°C differing from MAT tolerance data (cf. ES 4)</t>
  </si>
  <si>
    <t>PFDB tolerance &gt; 5°C differing from MAT tolerance data (cf. ES 4)</t>
  </si>
  <si>
    <t>NLR limiting upper MAT boundary</t>
  </si>
  <si>
    <t>NLR limiting lower MAT boundary</t>
  </si>
  <si>
    <t>Cold outlier (according CA)</t>
  </si>
  <si>
    <t>Warm outlier (according CA)</t>
  </si>
  <si>
    <t>≤ -10.1</t>
  </si>
  <si>
    <t>≥ 24.1</t>
  </si>
  <si>
    <t>Herbaceous taxon</t>
  </si>
  <si>
    <t>Herbaceous family</t>
  </si>
  <si>
    <t>Chenopodiaceae [now included in Amaranthaceae]</t>
  </si>
  <si>
    <t>[Replaced by (?) P. sylvestris]</t>
  </si>
  <si>
    <t>[Replaced by (?) P. peuce]</t>
  </si>
  <si>
    <t>* Based on Thompson et al. (1999a, b, 2001), Fang et al. (2009), and further data (cf. ES 4). Values shown are rounded to full degrees.</t>
  </si>
  <si>
    <t>Taxodiaceae [polyphyletic group]</t>
  </si>
  <si>
    <t>No such NLR listed in PFDB</t>
  </si>
  <si>
    <t>[No interval given]</t>
  </si>
  <si>
    <t>MAT (corrected)</t>
  </si>
  <si>
    <t>Cosmopolitan</t>
  </si>
  <si>
    <t>≤ 5</t>
  </si>
  <si>
    <t>≤ 5.4</t>
  </si>
  <si>
    <t>Only interval of P. chinensis; upper tolerance likely too high</t>
  </si>
  <si>
    <t>≥ 23.2</t>
  </si>
  <si>
    <t>≤ -4</t>
  </si>
  <si>
    <t>≤ -7</t>
  </si>
  <si>
    <t>≤ 11.9</t>
  </si>
  <si>
    <t>≤ -11.6</t>
  </si>
  <si>
    <r>
      <rPr>
        <i/>
        <sz val="10"/>
        <rFont val="Arial"/>
        <family val="2"/>
      </rPr>
      <t>C. lanceolatum</t>
    </r>
    <r>
      <rPr>
        <sz val="10"/>
        <rFont val="Arial"/>
        <family val="2"/>
      </rPr>
      <t>, only species in China</t>
    </r>
  </si>
  <si>
    <r>
      <t>Listet in the SI, but a fossil species. Probably not considered for analysis</t>
    </r>
    <r>
      <rPr>
        <sz val="10"/>
        <color rgb="FFFF0000"/>
        <rFont val="Calibri"/>
        <family val="2"/>
      </rPr>
      <t>†</t>
    </r>
  </si>
  <si>
    <t>≤ -0.8</t>
  </si>
  <si>
    <t>≤ 4.2</t>
  </si>
  <si>
    <t>Charleston Mun. Airp., SC</t>
  </si>
  <si>
    <t>Interval of C. macrolepis, only listed NLR</t>
  </si>
  <si>
    <r>
      <t>Interval of joined NLR "</t>
    </r>
    <r>
      <rPr>
        <i/>
        <sz val="10"/>
        <color rgb="FFFF00FF"/>
        <rFont val="Arial"/>
        <family val="2"/>
      </rPr>
      <t>Castanopsis, Lithocarpus</t>
    </r>
    <r>
      <rPr>
        <sz val="10"/>
        <color rgb="FFFF00FF"/>
        <rFont val="Arial"/>
        <family val="2"/>
      </rPr>
      <t>"</t>
    </r>
  </si>
  <si>
    <t>MAT (Jaques et al.)*</t>
  </si>
  <si>
    <t>The species of this genus do not occur below 900 m in China (Flora of China, 2010)</t>
  </si>
  <si>
    <t>(Jacques et al., 2010)</t>
  </si>
  <si>
    <r>
      <t xml:space="preserve">† </t>
    </r>
    <r>
      <rPr>
        <sz val="10"/>
        <rFont val="Arial"/>
        <family val="2"/>
      </rPr>
      <t xml:space="preserve">Authors state to use only genus-level NLRs. However, some intervals refer to single listed species of species-poor genera, e.g. interval of </t>
    </r>
    <r>
      <rPr>
        <i/>
        <sz val="10"/>
        <rFont val="Arial"/>
        <family val="2"/>
      </rPr>
      <t>Calocedrus</t>
    </r>
    <r>
      <rPr>
        <sz val="10"/>
        <rFont val="Arial"/>
        <family val="2"/>
      </rPr>
      <t xml:space="preserve"> is listed in PFDB as interval of </t>
    </r>
    <r>
      <rPr>
        <i/>
        <sz val="10"/>
        <rFont val="Arial"/>
        <family val="2"/>
      </rPr>
      <t>Calocedrus macrolepis.</t>
    </r>
    <r>
      <rPr>
        <sz val="10"/>
        <rFont val="Arial"/>
        <family val="2"/>
      </rPr>
      <t xml:space="preserve"> No data is given for the other three species.</t>
    </r>
  </si>
  <si>
    <t>Calocedrus [macrolepis]</t>
  </si>
  <si>
    <r>
      <t xml:space="preserve">* Data according authors combined from PFDB (in </t>
    </r>
    <r>
      <rPr>
        <sz val="10"/>
        <color theme="0" tint="-0.249977111117893"/>
        <rFont val="Arial"/>
        <family val="2"/>
      </rPr>
      <t>grey font</t>
    </r>
    <r>
      <rPr>
        <sz val="10"/>
        <rFont val="Arial"/>
        <family val="2"/>
      </rPr>
      <t>), Xia et al. (2009) and complemented by new data for NLRs not listed in either source.</t>
    </r>
  </si>
  <si>
    <r>
      <t>MAT</t>
    </r>
    <r>
      <rPr>
        <vertAlign val="subscript"/>
        <sz val="10"/>
        <rFont val="Tahoma"/>
        <family val="2"/>
      </rPr>
      <t>min</t>
    </r>
    <r>
      <rPr>
        <sz val="10"/>
        <rFont val="Tahoma"/>
        <family val="2"/>
      </rPr>
      <t>(corr.)*</t>
    </r>
  </si>
  <si>
    <r>
      <t>MAT</t>
    </r>
    <r>
      <rPr>
        <vertAlign val="subscript"/>
        <sz val="10"/>
        <rFont val="Tahoma"/>
        <family val="2"/>
      </rPr>
      <t>max</t>
    </r>
    <r>
      <rPr>
        <sz val="10"/>
        <rFont val="Tahoma"/>
        <family val="2"/>
      </rPr>
      <t>(corr.)*</t>
    </r>
  </si>
  <si>
    <r>
      <t>MAT</t>
    </r>
    <r>
      <rPr>
        <vertAlign val="subscript"/>
        <sz val="10"/>
        <rFont val="Tahoma"/>
        <family val="2"/>
      </rPr>
      <t>min</t>
    </r>
    <r>
      <rPr>
        <sz val="10"/>
        <rFont val="Tahoma"/>
        <family val="2"/>
      </rPr>
      <t>(orig.)</t>
    </r>
  </si>
  <si>
    <r>
      <t>MAT</t>
    </r>
    <r>
      <rPr>
        <vertAlign val="subscript"/>
        <sz val="10"/>
        <rFont val="Tahoma"/>
        <family val="2"/>
      </rPr>
      <t>max</t>
    </r>
    <r>
      <rPr>
        <sz val="10"/>
        <rFont val="Tahoma"/>
        <family val="2"/>
      </rPr>
      <t>(orig.)</t>
    </r>
  </si>
  <si>
    <t>≤ -10</t>
  </si>
  <si>
    <t>≥ 25</t>
  </si>
  <si>
    <t>≥ 24</t>
  </si>
  <si>
    <t>≤ 0</t>
  </si>
  <si>
    <t>≥ 20</t>
  </si>
  <si>
    <t>Fern</t>
  </si>
  <si>
    <t>Herbaceous lianas</t>
  </si>
  <si>
    <t>≤ -6</t>
  </si>
  <si>
    <t>NLR unclear</t>
  </si>
  <si>
    <t>≥ 19</t>
  </si>
  <si>
    <r>
      <t xml:space="preserve">s. </t>
    </r>
    <r>
      <rPr>
        <i/>
        <sz val="10"/>
        <rFont val="Tahoma"/>
        <family val="2"/>
      </rPr>
      <t>Myrica</t>
    </r>
  </si>
  <si>
    <r>
      <t xml:space="preserve">Periploca graeca </t>
    </r>
    <r>
      <rPr>
        <sz val="10"/>
        <rFont val="Tahoma"/>
        <family val="2"/>
      </rPr>
      <t>[only genus listed in PFDB]</t>
    </r>
  </si>
  <si>
    <t>≤ 6</t>
  </si>
  <si>
    <t>≤ 18</t>
  </si>
  <si>
    <t>≤ -12</t>
  </si>
  <si>
    <r>
      <t xml:space="preserve">$ </t>
    </r>
    <r>
      <rPr>
        <sz val="10"/>
        <rFont val="Arial"/>
        <family val="2"/>
      </rPr>
      <t>Assuming that the according mark in Bruch &amp; Zhilin (2007, table 1, p.42), has been shifted by one.</t>
    </r>
  </si>
  <si>
    <r>
      <t>MAT</t>
    </r>
    <r>
      <rPr>
        <vertAlign val="subscript"/>
        <sz val="10"/>
        <rFont val="Tahoma"/>
        <family val="2"/>
      </rPr>
      <t>min</t>
    </r>
    <r>
      <rPr>
        <vertAlign val="superscript"/>
        <sz val="10"/>
        <rFont val="Tahoma"/>
        <family val="2"/>
      </rPr>
      <t>†</t>
    </r>
  </si>
  <si>
    <r>
      <t>MAT</t>
    </r>
    <r>
      <rPr>
        <vertAlign val="subscript"/>
        <sz val="10"/>
        <rFont val="Tahoma"/>
        <family val="2"/>
      </rPr>
      <t>max</t>
    </r>
    <r>
      <rPr>
        <vertAlign val="superscript"/>
        <sz val="10"/>
        <rFont val="Tahoma"/>
        <family val="2"/>
      </rPr>
      <t>†</t>
    </r>
  </si>
  <si>
    <r>
      <rPr>
        <vertAlign val="superscript"/>
        <sz val="10"/>
        <rFont val="Tahoma"/>
        <family val="2"/>
      </rPr>
      <t>†</t>
    </r>
    <r>
      <rPr>
        <sz val="10"/>
        <rFont val="Tahoma"/>
        <family val="2"/>
      </rPr>
      <t xml:space="preserve"> MAT</t>
    </r>
    <r>
      <rPr>
        <vertAlign val="subscript"/>
        <sz val="10"/>
        <rFont val="Tahoma"/>
        <family val="2"/>
      </rPr>
      <t>min</t>
    </r>
    <r>
      <rPr>
        <sz val="10"/>
        <rFont val="Tahoma"/>
        <family val="2"/>
      </rPr>
      <t xml:space="preserve"> and MAT</t>
    </r>
    <r>
      <rPr>
        <vertAlign val="subscript"/>
        <sz val="10"/>
        <rFont val="Tahoma"/>
        <family val="2"/>
      </rPr>
      <t>max</t>
    </r>
    <r>
      <rPr>
        <sz val="10"/>
        <rFont val="Tahoma"/>
        <family val="2"/>
      </rPr>
      <t xml:space="preserve"> as listed in ES 4 based on various sources (see text)</t>
    </r>
  </si>
  <si>
    <t>This is a mangrove genus restricted to the coast of the Indic Ocean, the Malay Archipelago, S. China, N. Australia, and Polynesia.</t>
  </si>
  <si>
    <t>Quercus monimotricha [this a a modern species]</t>
  </si>
  <si>
    <r>
      <t xml:space="preserve">Red font: </t>
    </r>
    <r>
      <rPr>
        <sz val="10"/>
        <rFont val="Tahoma"/>
        <family val="2"/>
      </rPr>
      <t>MAT</t>
    </r>
    <r>
      <rPr>
        <vertAlign val="subscript"/>
        <sz val="10"/>
        <rFont val="Tahoma"/>
        <family val="2"/>
      </rPr>
      <t>min</t>
    </r>
    <r>
      <rPr>
        <sz val="10"/>
        <rFont val="Tahoma"/>
        <family val="2"/>
      </rPr>
      <t xml:space="preserve"> and MAT</t>
    </r>
    <r>
      <rPr>
        <vertAlign val="subscript"/>
        <sz val="10"/>
        <rFont val="Tahoma"/>
        <family val="2"/>
      </rPr>
      <t>max</t>
    </r>
    <r>
      <rPr>
        <sz val="10"/>
        <rFont val="Tahoma"/>
        <family val="2"/>
      </rPr>
      <t xml:space="preserve"> listed in the OS deviating &gt; 2°C from corrected tolerances</t>
    </r>
  </si>
  <si>
    <r>
      <t xml:space="preserve">Red font: </t>
    </r>
    <r>
      <rPr>
        <sz val="10"/>
        <rFont val="Arial"/>
        <family val="2"/>
      </rPr>
      <t>No candidate (species-level) NLR listed in PFDB of the corresponding genus, that could explain the reported value.</t>
    </r>
  </si>
  <si>
    <t>MAT tolerance</t>
  </si>
  <si>
    <r>
      <t>Red font or background:</t>
    </r>
    <r>
      <rPr>
        <sz val="10"/>
        <rFont val="Arial"/>
        <family val="2"/>
      </rPr>
      <t xml:space="preserve"> Inconsistencies between the table 1 and results reported in the main text.</t>
    </r>
  </si>
  <si>
    <t>NLR defining upper boundaries of (alternative) MAT intervals</t>
  </si>
  <si>
    <t>NLR defining lower boundaries of (alternative) MAT intervals</t>
  </si>
  <si>
    <t>Horizonts considered in the study</t>
  </si>
  <si>
    <t>Cold outlier</t>
  </si>
  <si>
    <t>Defining upper MAT boundary</t>
  </si>
  <si>
    <t>Defining lower MAT boundary</t>
  </si>
  <si>
    <t>Next most warmth-intolerant NLR(s)</t>
  </si>
  <si>
    <t>Next least cold-tolerant NLR(s)</t>
  </si>
  <si>
    <t>Designated or reconstructed cold outlier</t>
  </si>
  <si>
    <t>Designated or reconstructed warm outlier</t>
  </si>
  <si>
    <r>
      <rPr>
        <sz val="10"/>
        <rFont val="Arial"/>
        <family val="2"/>
      </rPr>
      <t xml:space="preserve">Values deviating more than 2°C from the least-conservative estimate are indicated in </t>
    </r>
    <r>
      <rPr>
        <b/>
        <sz val="10"/>
        <color rgb="FFFF0000"/>
        <rFont val="Arial"/>
        <family val="2"/>
      </rPr>
      <t>red font</t>
    </r>
    <r>
      <rPr>
        <sz val="10"/>
        <rFont val="Arial"/>
        <family val="2"/>
      </rPr>
      <t>, irrespective of the source (PFDB; supplement to Jacques et al., 2010; data used for this study, ES 4).</t>
    </r>
  </si>
  <si>
    <t>Colouration refers to the changes observed in the lower and upper boundary of the reconstructed MAT, that were interpreted towards climate oscillations</t>
  </si>
  <si>
    <t>NLR defining the lower boundary of the MAT interval</t>
  </si>
  <si>
    <t>NLR defining the upper boundary of the MAT interval</t>
  </si>
  <si>
    <t>Warm outlier</t>
  </si>
  <si>
    <t>NLR defining l.b.</t>
  </si>
  <si>
    <t>NLR defining u.b.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</si>
</sst>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6" x14ac:knownFonts="1">
    <font>
      <sz val="10"/>
      <name val="Arial"/>
      <family val="2"/>
    </font>
    <font>
      <sz val="10"/>
      <name val="Arial"/>
      <family val="2"/>
    </font>
    <font>
      <sz val="10"/>
      <name val="Tahoma"/>
      <family val="2"/>
    </font>
    <font>
      <sz val="10"/>
      <name val="Times New Roman"/>
      <family val="1"/>
    </font>
    <font>
      <b/>
      <sz val="10"/>
      <color indexed="23"/>
      <name val="Tahoma"/>
      <family val="2"/>
    </font>
    <font>
      <i/>
      <sz val="10"/>
      <name val="Tahoma"/>
      <family val="2"/>
    </font>
    <font>
      <b/>
      <sz val="10"/>
      <name val="Tahoma"/>
      <family val="2"/>
    </font>
    <font>
      <b/>
      <sz val="10"/>
      <color indexed="10"/>
      <name val="Tahoma"/>
      <family val="2"/>
    </font>
    <font>
      <b/>
      <i/>
      <sz val="10"/>
      <color indexed="10"/>
      <name val="Tahoma"/>
      <family val="2"/>
    </font>
    <font>
      <sz val="10"/>
      <color indexed="23"/>
      <name val="Tahoma"/>
      <family val="2"/>
    </font>
    <font>
      <i/>
      <sz val="10"/>
      <color indexed="23"/>
      <name val="Tahoma"/>
      <family val="2"/>
    </font>
    <font>
      <sz val="10"/>
      <color indexed="10"/>
      <name val="Tahoma"/>
      <family val="2"/>
    </font>
    <font>
      <i/>
      <sz val="10"/>
      <color indexed="10"/>
      <name val="Tahoma"/>
      <family val="2"/>
    </font>
    <font>
      <sz val="10"/>
      <color indexed="9"/>
      <name val="Tahoma"/>
      <family val="2"/>
    </font>
    <font>
      <sz val="10"/>
      <color rgb="FFFF0000"/>
      <name val="Tahoma"/>
      <family val="2"/>
    </font>
    <font>
      <sz val="10"/>
      <color indexed="55"/>
      <name val="Tahoma"/>
      <family val="2"/>
    </font>
    <font>
      <sz val="8"/>
      <name val="Arial"/>
      <family val="2"/>
    </font>
    <font>
      <sz val="10"/>
      <color theme="0" tint="-0.499984740745262"/>
      <name val="Tahoma"/>
      <family val="2"/>
    </font>
    <font>
      <b/>
      <sz val="10"/>
      <color indexed="17"/>
      <name val="Tahoma"/>
      <family val="2"/>
    </font>
    <font>
      <i/>
      <sz val="10"/>
      <color rgb="FFFF0000"/>
      <name val="Tahoma"/>
      <family val="2"/>
    </font>
    <font>
      <sz val="10"/>
      <color theme="0"/>
      <name val="Tahoma"/>
      <family val="2"/>
    </font>
    <font>
      <b/>
      <sz val="9"/>
      <color indexed="81"/>
      <name val="Tahoma"/>
      <family val="2"/>
    </font>
    <font>
      <i/>
      <sz val="9"/>
      <color indexed="81"/>
      <name val="Tahoma"/>
      <family val="2"/>
    </font>
    <font>
      <sz val="9"/>
      <color indexed="81"/>
      <name val="Tahoma"/>
      <family val="2"/>
    </font>
    <font>
      <b/>
      <sz val="8"/>
      <color indexed="81"/>
      <name val="Tahoma"/>
      <family val="2"/>
    </font>
    <font>
      <sz val="8"/>
      <color indexed="81"/>
      <name val="Tahoma"/>
      <family val="2"/>
    </font>
    <font>
      <b/>
      <i/>
      <sz val="9"/>
      <color indexed="81"/>
      <name val="Tahoma"/>
      <family val="2"/>
    </font>
    <font>
      <b/>
      <i/>
      <sz val="8"/>
      <color indexed="81"/>
      <name val="Tahoma"/>
      <family val="2"/>
    </font>
    <font>
      <i/>
      <vertAlign val="superscript"/>
      <sz val="10"/>
      <name val="Tahoma"/>
      <family val="2"/>
    </font>
    <font>
      <vertAlign val="subscript"/>
      <sz val="10"/>
      <name val="Tahoma"/>
      <family val="2"/>
    </font>
    <font>
      <sz val="10"/>
      <color indexed="52"/>
      <name val="Tahoma"/>
      <family val="2"/>
    </font>
    <font>
      <sz val="10"/>
      <color theme="0" tint="-0.249977111117893"/>
      <name val="Tahoma"/>
      <family val="2"/>
    </font>
    <font>
      <sz val="8"/>
      <name val="Tahoma"/>
      <family val="2"/>
    </font>
    <font>
      <b/>
      <sz val="8"/>
      <color indexed="10"/>
      <name val="Tahoma"/>
      <family val="2"/>
    </font>
    <font>
      <sz val="10"/>
      <name val="Arial Narrow"/>
      <family val="2"/>
    </font>
    <font>
      <vertAlign val="subscript"/>
      <sz val="8"/>
      <name val="Tahoma"/>
      <family val="2"/>
    </font>
    <font>
      <b/>
      <sz val="8"/>
      <name val="Tahoma"/>
      <family val="2"/>
    </font>
    <font>
      <sz val="8"/>
      <color indexed="10"/>
      <name val="Tahoma"/>
      <family val="2"/>
    </font>
    <font>
      <b/>
      <sz val="10"/>
      <name val="Arial"/>
      <family val="2"/>
    </font>
    <font>
      <b/>
      <sz val="8"/>
      <color indexed="9"/>
      <name val="Tahoma"/>
      <family val="2"/>
    </font>
    <font>
      <b/>
      <sz val="10"/>
      <color indexed="9"/>
      <name val="Arial"/>
      <family val="2"/>
    </font>
    <font>
      <sz val="8"/>
      <color indexed="9"/>
      <name val="Tahoma"/>
      <family val="2"/>
    </font>
    <font>
      <i/>
      <sz val="10"/>
      <name val="Arial"/>
      <family val="2"/>
    </font>
    <font>
      <sz val="10"/>
      <color indexed="10"/>
      <name val="Arial"/>
      <family val="2"/>
    </font>
    <font>
      <sz val="10"/>
      <color rgb="FFFF0000"/>
      <name val="Arial"/>
      <family val="2"/>
    </font>
    <font>
      <vertAlign val="superscript"/>
      <sz val="10"/>
      <name val="Arial"/>
      <family val="2"/>
    </font>
    <font>
      <vertAlign val="superscript"/>
      <sz val="10"/>
      <name val="Tahoma"/>
      <family val="2"/>
    </font>
    <font>
      <sz val="10"/>
      <color rgb="FFFF00FF"/>
      <name val="Arial"/>
      <family val="2"/>
    </font>
    <font>
      <sz val="10"/>
      <color theme="0"/>
      <name val="Arial"/>
      <family val="2"/>
    </font>
    <font>
      <b/>
      <sz val="10"/>
      <color rgb="FFFF0000"/>
      <name val="Arial"/>
      <family val="2"/>
    </font>
    <font>
      <b/>
      <sz val="8"/>
      <color indexed="10"/>
      <name val="Arial"/>
      <family val="2"/>
    </font>
    <font>
      <b/>
      <i/>
      <sz val="8"/>
      <color indexed="10"/>
      <name val="Arial"/>
      <family val="2"/>
    </font>
    <font>
      <b/>
      <sz val="10"/>
      <color indexed="10"/>
      <name val="Arial"/>
      <family val="2"/>
    </font>
    <font>
      <b/>
      <i/>
      <sz val="8"/>
      <color indexed="10"/>
      <name val="Tahoma"/>
      <family val="2"/>
    </font>
    <font>
      <sz val="8"/>
      <color indexed="10"/>
      <name val="Arial"/>
      <family val="2"/>
    </font>
    <font>
      <sz val="10"/>
      <color theme="0" tint="-0.499984740745262"/>
      <name val="Arial"/>
      <family val="2"/>
    </font>
    <font>
      <i/>
      <sz val="10"/>
      <color theme="0"/>
      <name val="Tahoma"/>
      <family val="2"/>
    </font>
    <font>
      <b/>
      <sz val="10"/>
      <color theme="0"/>
      <name val="Tahoma"/>
      <family val="2"/>
    </font>
    <font>
      <i/>
      <sz val="10"/>
      <color theme="0" tint="-0.499984740745262"/>
      <name val="Tahoma"/>
      <family val="2"/>
    </font>
    <font>
      <b/>
      <sz val="10"/>
      <color theme="0" tint="-0.499984740745262"/>
      <name val="Tahoma"/>
      <family val="2"/>
    </font>
    <font>
      <i/>
      <sz val="10"/>
      <color indexed="8"/>
      <name val="Tahoma"/>
      <family val="2"/>
    </font>
    <font>
      <sz val="10"/>
      <color indexed="8"/>
      <name val="Tahoma"/>
      <family val="2"/>
    </font>
    <font>
      <sz val="10"/>
      <color rgb="FF7030A0"/>
      <name val="Tahoma"/>
      <family val="2"/>
    </font>
    <font>
      <i/>
      <sz val="10"/>
      <color theme="9"/>
      <name val="Tahoma"/>
      <family val="2"/>
    </font>
    <font>
      <sz val="10"/>
      <color rgb="FF0070C0"/>
      <name val="Tahoma"/>
      <family val="2"/>
    </font>
    <font>
      <i/>
      <sz val="10"/>
      <color rgb="FF7030A0"/>
      <name val="Tahoma"/>
      <family val="2"/>
    </font>
    <font>
      <i/>
      <sz val="10"/>
      <color indexed="9"/>
      <name val="Tahoma"/>
      <family val="2"/>
    </font>
    <font>
      <sz val="10"/>
      <color indexed="14"/>
      <name val="Tahoma"/>
      <family val="2"/>
    </font>
    <font>
      <b/>
      <sz val="10"/>
      <color rgb="FF7030A0"/>
      <name val="Tahoma"/>
      <family val="2"/>
    </font>
    <font>
      <i/>
      <sz val="10"/>
      <name val="Arial Narrow"/>
      <family val="2"/>
    </font>
    <font>
      <b/>
      <sz val="10"/>
      <name val="Arial Narrow"/>
      <family val="2"/>
    </font>
    <font>
      <sz val="8"/>
      <name val="Arial Narrow"/>
      <family val="2"/>
    </font>
    <font>
      <i/>
      <sz val="8"/>
      <name val="Arial Narrow"/>
      <family val="2"/>
    </font>
    <font>
      <b/>
      <sz val="8"/>
      <name val="Arial Narrow"/>
      <family val="2"/>
    </font>
    <font>
      <sz val="8"/>
      <color rgb="FFFF0000"/>
      <name val="Arial Narrow"/>
      <family val="2"/>
    </font>
    <font>
      <b/>
      <sz val="8"/>
      <color rgb="FF7030A0"/>
      <name val="Arial Narrow"/>
      <family val="2"/>
    </font>
    <font>
      <sz val="8"/>
      <color rgb="FF7030A0"/>
      <name val="Arial Narrow"/>
      <family val="2"/>
    </font>
    <font>
      <b/>
      <sz val="8"/>
      <color rgb="FFFF0000"/>
      <name val="Arial Narrow"/>
      <family val="2"/>
    </font>
    <font>
      <b/>
      <sz val="10"/>
      <name val="Times New Roman"/>
      <family val="1"/>
    </font>
    <font>
      <sz val="10"/>
      <color theme="5"/>
      <name val="Arial"/>
      <family val="2"/>
    </font>
    <font>
      <sz val="10"/>
      <name val="Calibri"/>
      <family val="2"/>
    </font>
    <font>
      <i/>
      <sz val="10"/>
      <color indexed="17"/>
      <name val="Tahoma"/>
      <family val="2"/>
    </font>
    <font>
      <sz val="10"/>
      <color indexed="17"/>
      <name val="Tahoma"/>
      <family val="2"/>
    </font>
    <font>
      <strike/>
      <sz val="10"/>
      <name val="Tahoma"/>
      <family val="2"/>
    </font>
    <font>
      <vertAlign val="superscript"/>
      <sz val="10"/>
      <color indexed="9"/>
      <name val="Tahoma"/>
      <family val="2"/>
    </font>
    <font>
      <strike/>
      <sz val="10"/>
      <color indexed="9"/>
      <name val="Tahoma"/>
      <family val="2"/>
    </font>
    <font>
      <vertAlign val="superscript"/>
      <sz val="10"/>
      <color indexed="17"/>
      <name val="Tahoma"/>
      <family val="2"/>
    </font>
    <font>
      <i/>
      <vertAlign val="superscript"/>
      <sz val="10"/>
      <color indexed="9"/>
      <name val="Tahoma"/>
      <family val="2"/>
    </font>
    <font>
      <sz val="8"/>
      <color indexed="17"/>
      <name val="Arial Narrow"/>
      <family val="2"/>
    </font>
    <font>
      <sz val="10"/>
      <color rgb="FFFF00FF"/>
      <name val="Tahoma"/>
      <family val="2"/>
    </font>
    <font>
      <b/>
      <sz val="10"/>
      <color rgb="FFCCFFFF"/>
      <name val="Tahoma"/>
      <family val="2"/>
    </font>
    <font>
      <b/>
      <i/>
      <sz val="10"/>
      <name val="Tahoma"/>
      <family val="2"/>
    </font>
    <font>
      <b/>
      <sz val="10"/>
      <color rgb="FFFF00FF"/>
      <name val="Tahoma"/>
      <family val="2"/>
    </font>
    <font>
      <sz val="10"/>
      <color rgb="FFFF0000"/>
      <name val="Calibri"/>
      <family val="2"/>
    </font>
    <font>
      <i/>
      <sz val="10"/>
      <color rgb="FFFF00FF"/>
      <name val="Arial"/>
      <family val="2"/>
    </font>
    <font>
      <sz val="10"/>
      <color theme="0" tint="-0.249977111117893"/>
      <name val="Arial"/>
      <family val="2"/>
    </font>
  </fonts>
  <fills count="75">
    <fill>
      <patternFill patternType="none"/>
    </fill>
    <fill>
      <patternFill patternType="gray125"/>
    </fill>
    <fill>
      <patternFill patternType="solid">
        <fgColor indexed="10"/>
        <bgColor indexed="64"/>
      </patternFill>
    </fill>
    <fill>
      <patternFill patternType="solid">
        <fgColor rgb="FFFFFF00"/>
        <bgColor indexed="64"/>
      </patternFill>
    </fill>
    <fill>
      <patternFill patternType="solid">
        <fgColor theme="2"/>
        <bgColor indexed="64"/>
      </patternFill>
    </fill>
    <fill>
      <patternFill patternType="solid">
        <fgColor rgb="FF00FF00"/>
        <bgColor indexed="64"/>
      </patternFill>
    </fill>
    <fill>
      <patternFill patternType="solid">
        <fgColor indexed="22"/>
        <bgColor indexed="64"/>
      </patternFill>
    </fill>
    <fill>
      <patternFill patternType="solid">
        <fgColor rgb="FF66FFFF"/>
        <bgColor indexed="64"/>
      </patternFill>
    </fill>
    <fill>
      <patternFill patternType="solid">
        <fgColor rgb="FFFFFF99"/>
        <bgColor indexed="64"/>
      </patternFill>
    </fill>
    <fill>
      <patternFill patternType="solid">
        <fgColor rgb="FFCCFFFF"/>
        <bgColor indexed="64"/>
      </patternFill>
    </fill>
    <fill>
      <patternFill patternType="solid">
        <fgColor indexed="8"/>
        <bgColor indexed="64"/>
      </patternFill>
    </fill>
    <fill>
      <patternFill patternType="solid">
        <fgColor indexed="13"/>
        <bgColor indexed="64"/>
      </patternFill>
    </fill>
    <fill>
      <patternFill patternType="solid">
        <fgColor indexed="15"/>
        <bgColor indexed="64"/>
      </patternFill>
    </fill>
    <fill>
      <patternFill patternType="solid">
        <fgColor indexed="41"/>
        <bgColor indexed="64"/>
      </patternFill>
    </fill>
    <fill>
      <patternFill patternType="solid">
        <fgColor indexed="43"/>
        <bgColor indexed="64"/>
      </patternFill>
    </fill>
    <fill>
      <patternFill patternType="darkVertical">
        <fgColor indexed="9"/>
        <bgColor indexed="13"/>
      </patternFill>
    </fill>
    <fill>
      <patternFill patternType="solid">
        <fgColor indexed="43"/>
        <bgColor indexed="8"/>
      </patternFill>
    </fill>
    <fill>
      <patternFill patternType="darkVertical">
        <fgColor indexed="41"/>
        <bgColor indexed="15"/>
      </patternFill>
    </fill>
    <fill>
      <patternFill patternType="mediumGray">
        <fgColor indexed="9"/>
        <bgColor indexed="51"/>
      </patternFill>
    </fill>
    <fill>
      <patternFill patternType="solid">
        <fgColor indexed="51"/>
        <bgColor indexed="64"/>
      </patternFill>
    </fill>
    <fill>
      <patternFill patternType="lightGrid">
        <fgColor indexed="51"/>
        <bgColor indexed="10"/>
      </patternFill>
    </fill>
    <fill>
      <patternFill patternType="darkUp">
        <fgColor indexed="9"/>
        <bgColor indexed="13"/>
      </patternFill>
    </fill>
    <fill>
      <patternFill patternType="solid">
        <fgColor indexed="40"/>
        <bgColor indexed="64"/>
      </patternFill>
    </fill>
    <fill>
      <patternFill patternType="solid">
        <fgColor indexed="30"/>
        <bgColor indexed="64"/>
      </patternFill>
    </fill>
    <fill>
      <patternFill patternType="solid">
        <fgColor rgb="FFFFFF66"/>
        <bgColor indexed="64"/>
      </patternFill>
    </fill>
    <fill>
      <patternFill patternType="solid">
        <fgColor rgb="FF99FFCC"/>
        <bgColor indexed="64"/>
      </patternFill>
    </fill>
    <fill>
      <patternFill patternType="solid">
        <fgColor theme="1"/>
        <bgColor indexed="64"/>
      </patternFill>
    </fill>
    <fill>
      <patternFill patternType="darkVertical">
        <fgColor rgb="FF00FFFF"/>
        <bgColor rgb="FF99FFCC"/>
      </patternFill>
    </fill>
    <fill>
      <patternFill patternType="solid">
        <fgColor rgb="FF00FFFF"/>
        <bgColor indexed="64"/>
      </patternFill>
    </fill>
    <fill>
      <patternFill patternType="darkVertical">
        <fgColor rgb="FFFFFF66"/>
        <bgColor rgb="FFFFFF00"/>
      </patternFill>
    </fill>
    <fill>
      <patternFill patternType="solid">
        <fgColor rgb="FFFF0000"/>
        <bgColor indexed="64"/>
      </patternFill>
    </fill>
    <fill>
      <patternFill patternType="solid">
        <fgColor indexed="15"/>
        <bgColor indexed="52"/>
      </patternFill>
    </fill>
    <fill>
      <patternFill patternType="darkVertical">
        <fgColor indexed="52"/>
        <bgColor indexed="15"/>
      </patternFill>
    </fill>
    <fill>
      <patternFill patternType="solid">
        <fgColor indexed="52"/>
        <bgColor indexed="64"/>
      </patternFill>
    </fill>
    <fill>
      <patternFill patternType="darkVertical">
        <fgColor indexed="51"/>
        <bgColor indexed="41"/>
      </patternFill>
    </fill>
    <fill>
      <patternFill patternType="solid">
        <fgColor indexed="45"/>
        <bgColor indexed="64"/>
      </patternFill>
    </fill>
    <fill>
      <patternFill patternType="solid">
        <fgColor indexed="53"/>
        <bgColor indexed="64"/>
      </patternFill>
    </fill>
    <fill>
      <patternFill patternType="darkVertical">
        <fgColor indexed="53"/>
        <bgColor indexed="52"/>
      </patternFill>
    </fill>
    <fill>
      <patternFill patternType="darkVertical">
        <fgColor indexed="53"/>
        <bgColor indexed="51"/>
      </patternFill>
    </fill>
    <fill>
      <patternFill patternType="solid">
        <fgColor indexed="52"/>
        <bgColor indexed="51"/>
      </patternFill>
    </fill>
    <fill>
      <patternFill patternType="darkVertical">
        <fgColor indexed="51"/>
        <bgColor indexed="40"/>
      </patternFill>
    </fill>
    <fill>
      <patternFill patternType="solid">
        <fgColor indexed="22"/>
        <bgColor indexed="41"/>
      </patternFill>
    </fill>
    <fill>
      <patternFill patternType="darkVertical">
        <fgColor indexed="51"/>
        <bgColor indexed="15"/>
      </patternFill>
    </fill>
    <fill>
      <patternFill patternType="darkHorizontal">
        <fgColor indexed="22"/>
        <bgColor indexed="15"/>
      </patternFill>
    </fill>
    <fill>
      <patternFill patternType="solid">
        <fgColor rgb="FFFFFFCC"/>
        <bgColor indexed="64"/>
      </patternFill>
    </fill>
    <fill>
      <patternFill patternType="darkVertical">
        <fgColor theme="0"/>
        <bgColor rgb="FFFFFFCC"/>
      </patternFill>
    </fill>
    <fill>
      <patternFill patternType="solid">
        <fgColor rgb="FF92D050"/>
        <bgColor indexed="64"/>
      </patternFill>
    </fill>
    <fill>
      <patternFill patternType="darkVertical">
        <fgColor theme="0"/>
        <bgColor rgb="FFCCFFFF"/>
      </patternFill>
    </fill>
    <fill>
      <patternFill patternType="solid">
        <fgColor theme="1" tint="0.34998626667073579"/>
        <bgColor indexed="64"/>
      </patternFill>
    </fill>
    <fill>
      <patternFill patternType="solid">
        <fgColor indexed="9"/>
        <bgColor indexed="64"/>
      </patternFill>
    </fill>
    <fill>
      <patternFill patternType="darkVertical">
        <fgColor rgb="FFCCFFFF"/>
        <bgColor rgb="FFFFFF99"/>
      </patternFill>
    </fill>
    <fill>
      <patternFill patternType="solid">
        <fgColor theme="9"/>
        <bgColor indexed="64"/>
      </patternFill>
    </fill>
    <fill>
      <patternFill patternType="solid">
        <fgColor theme="6"/>
        <bgColor indexed="64"/>
      </patternFill>
    </fill>
    <fill>
      <patternFill patternType="solid">
        <fgColor rgb="FF00B050"/>
        <bgColor indexed="64"/>
      </patternFill>
    </fill>
    <fill>
      <patternFill patternType="darkVertical">
        <fgColor rgb="FF00FFFF"/>
        <bgColor rgb="FFCCFFFF"/>
      </patternFill>
    </fill>
    <fill>
      <patternFill patternType="darkVertical">
        <fgColor rgb="FFFFFF00"/>
        <bgColor rgb="FFFFFF99"/>
      </patternFill>
    </fill>
    <fill>
      <patternFill patternType="darkVertical">
        <fgColor rgb="FFCCFFFF"/>
        <bgColor rgb="FFCCFFFF"/>
      </patternFill>
    </fill>
    <fill>
      <patternFill patternType="solid">
        <fgColor rgb="FFFFC000"/>
        <bgColor indexed="64"/>
      </patternFill>
    </fill>
    <fill>
      <patternFill patternType="darkUp">
        <fgColor theme="9"/>
        <bgColor rgb="FFCCFFFF"/>
      </patternFill>
    </fill>
    <fill>
      <patternFill patternType="solid">
        <fgColor rgb="FF00B0F0"/>
        <bgColor indexed="64"/>
      </patternFill>
    </fill>
    <fill>
      <patternFill patternType="solid">
        <fgColor theme="8"/>
        <bgColor indexed="64"/>
      </patternFill>
    </fill>
    <fill>
      <patternFill patternType="darkUp">
        <fgColor theme="8"/>
        <bgColor theme="6"/>
      </patternFill>
    </fill>
    <fill>
      <patternFill patternType="darkUp">
        <fgColor theme="8"/>
        <bgColor theme="9"/>
      </patternFill>
    </fill>
    <fill>
      <patternFill patternType="solid">
        <fgColor theme="0" tint="-0.249977111117893"/>
        <bgColor indexed="64"/>
      </patternFill>
    </fill>
    <fill>
      <patternFill patternType="solid">
        <fgColor rgb="FFCCFFFF"/>
        <bgColor rgb="FF00B0F0"/>
      </patternFill>
    </fill>
    <fill>
      <patternFill patternType="darkUp">
        <fgColor rgb="FFCCFFFF"/>
        <bgColor rgb="FFFFFF99"/>
      </patternFill>
    </fill>
    <fill>
      <patternFill patternType="solid">
        <fgColor theme="8"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9" tint="-0.249977111117893"/>
        <bgColor indexed="64"/>
      </patternFill>
    </fill>
    <fill>
      <patternFill patternType="solid">
        <fgColor theme="9" tint="0.39997558519241921"/>
        <bgColor indexed="64"/>
      </patternFill>
    </fill>
  </fills>
  <borders count="7">
    <border>
      <left/>
      <right/>
      <top/>
      <bottom/>
      <diagonal/>
    </border>
    <border>
      <left style="thick">
        <color rgb="FF00B0F0"/>
      </left>
      <right style="thick">
        <color rgb="FF00B0F0"/>
      </right>
      <top style="thick">
        <color rgb="FF00B0F0"/>
      </top>
      <bottom style="thick">
        <color rgb="FF00B0F0"/>
      </bottom>
      <diagonal/>
    </border>
    <border>
      <left style="thick">
        <color rgb="FFFFFF66"/>
      </left>
      <right style="thick">
        <color rgb="FFFFFF66"/>
      </right>
      <top style="thick">
        <color rgb="FFFFFF66"/>
      </top>
      <bottom/>
      <diagonal/>
    </border>
    <border>
      <left style="thick">
        <color rgb="FFFFFF66"/>
      </left>
      <right style="thick">
        <color rgb="FFFFFF66"/>
      </right>
      <top style="thick">
        <color rgb="FFFFFF66"/>
      </top>
      <bottom style="thick">
        <color rgb="FFFFFF66"/>
      </bottom>
      <diagonal/>
    </border>
    <border>
      <left style="thick">
        <color rgb="FFFFFF66"/>
      </left>
      <right/>
      <top style="thick">
        <color rgb="FFFFFF66"/>
      </top>
      <bottom style="thick">
        <color rgb="FFFFFF66"/>
      </bottom>
      <diagonal/>
    </border>
    <border>
      <left style="thick">
        <color rgb="FFFFFF66"/>
      </left>
      <right/>
      <top/>
      <bottom/>
      <diagonal/>
    </border>
    <border>
      <left/>
      <right/>
      <top style="thick">
        <color rgb="FFFFFF66"/>
      </top>
      <bottom/>
      <diagonal/>
    </border>
  </borders>
  <cellStyleXfs count="3">
    <xf numFmtId="0" fontId="0" fillId="0" borderId="0"/>
    <xf numFmtId="9" fontId="1" fillId="0" borderId="0" applyFont="0" applyFill="0" applyBorder="0" applyAlignment="0" applyProtection="0"/>
    <xf numFmtId="0" fontId="1" fillId="0" borderId="0"/>
  </cellStyleXfs>
  <cellXfs count="671">
    <xf numFmtId="0" fontId="0" fillId="0" borderId="0" xfId="0"/>
    <xf numFmtId="0" fontId="2" fillId="0" borderId="0" xfId="0" applyFont="1"/>
    <xf numFmtId="0" fontId="2" fillId="0" borderId="0" xfId="0" applyFont="1" applyAlignment="1">
      <alignment horizontal="left"/>
    </xf>
    <xf numFmtId="0" fontId="2" fillId="0" borderId="0" xfId="0" applyFont="1" applyFill="1"/>
    <xf numFmtId="0" fontId="2" fillId="0" borderId="0" xfId="0" applyFont="1" applyFill="1" applyAlignment="1"/>
    <xf numFmtId="0" fontId="4" fillId="0" borderId="0" xfId="0" applyFont="1" applyFill="1"/>
    <xf numFmtId="0" fontId="2" fillId="0" borderId="0" xfId="0" applyFont="1" applyAlignment="1">
      <alignment horizontal="left" indent="1"/>
    </xf>
    <xf numFmtId="0" fontId="5" fillId="0" borderId="0" xfId="0" applyFont="1"/>
    <xf numFmtId="0" fontId="5" fillId="0" borderId="0" xfId="0" applyFont="1" applyFill="1"/>
    <xf numFmtId="0" fontId="6" fillId="0" borderId="0" xfId="0" applyFont="1" applyFill="1" applyAlignment="1">
      <alignment horizontal="right"/>
    </xf>
    <xf numFmtId="0" fontId="9" fillId="0" borderId="0" xfId="0" applyFont="1" applyFill="1"/>
    <xf numFmtId="0" fontId="9" fillId="0" borderId="0" xfId="0" applyFont="1"/>
    <xf numFmtId="0" fontId="9" fillId="0" borderId="0" xfId="0" applyFont="1" applyFill="1" applyAlignment="1">
      <alignment horizontal="right"/>
    </xf>
    <xf numFmtId="0" fontId="10" fillId="0" borderId="0" xfId="0" applyFont="1" applyFill="1"/>
    <xf numFmtId="0" fontId="13" fillId="0" borderId="0" xfId="0" applyFont="1"/>
    <xf numFmtId="0" fontId="13" fillId="0" borderId="0" xfId="0" applyFont="1" applyFill="1"/>
    <xf numFmtId="0" fontId="2" fillId="2" borderId="0" xfId="0" applyFont="1" applyFill="1"/>
    <xf numFmtId="0" fontId="2" fillId="0" borderId="0" xfId="0" applyFont="1" applyAlignment="1">
      <alignment horizontal="right"/>
    </xf>
    <xf numFmtId="0" fontId="2" fillId="3" borderId="0" xfId="0" applyFont="1" applyFill="1"/>
    <xf numFmtId="9" fontId="2" fillId="0" borderId="0" xfId="1" applyFont="1" applyFill="1"/>
    <xf numFmtId="0" fontId="2" fillId="0" borderId="0" xfId="0" quotePrefix="1" applyFont="1" applyFill="1"/>
    <xf numFmtId="0" fontId="2" fillId="0" borderId="0" xfId="0" applyFont="1" applyFill="1" applyAlignment="1">
      <alignment vertical="center"/>
    </xf>
    <xf numFmtId="0" fontId="11" fillId="0" borderId="0" xfId="0" applyFont="1" applyFill="1"/>
    <xf numFmtId="0" fontId="2" fillId="0" borderId="0" xfId="0" quotePrefix="1" applyFont="1" applyFill="1" applyAlignment="1">
      <alignment vertical="center"/>
    </xf>
    <xf numFmtId="9" fontId="9" fillId="0" borderId="0" xfId="1" applyFont="1" applyFill="1"/>
    <xf numFmtId="0" fontId="14" fillId="0" borderId="0" xfId="0" applyFont="1"/>
    <xf numFmtId="0" fontId="2" fillId="0" borderId="0" xfId="0" applyFont="1" applyFill="1" applyAlignment="1">
      <alignment horizontal="right"/>
    </xf>
    <xf numFmtId="0" fontId="11" fillId="0" borderId="0" xfId="0" applyFont="1"/>
    <xf numFmtId="0" fontId="15" fillId="0" borderId="0" xfId="0" applyFont="1" applyAlignment="1">
      <alignment horizontal="left" indent="1"/>
    </xf>
    <xf numFmtId="0" fontId="15" fillId="0" borderId="0" xfId="0" applyFont="1"/>
    <xf numFmtId="0" fontId="15" fillId="0" borderId="0" xfId="0" applyFont="1" applyAlignment="1">
      <alignment horizontal="left"/>
    </xf>
    <xf numFmtId="164" fontId="16" fillId="0" borderId="0" xfId="0" applyNumberFormat="1" applyFont="1" applyFill="1" applyBorder="1" applyAlignment="1">
      <alignment horizontal="right"/>
    </xf>
    <xf numFmtId="0" fontId="12" fillId="0" borderId="0" xfId="0" applyFont="1" applyFill="1"/>
    <xf numFmtId="0" fontId="17" fillId="0" borderId="0" xfId="0" applyFont="1" applyFill="1" applyAlignment="1">
      <alignment horizontal="right"/>
    </xf>
    <xf numFmtId="0" fontId="17" fillId="0" borderId="0" xfId="0" applyFont="1" applyFill="1"/>
    <xf numFmtId="0" fontId="2" fillId="0" borderId="0" xfId="0" applyFont="1" applyFill="1" applyAlignment="1">
      <alignment horizontal="left"/>
    </xf>
    <xf numFmtId="0" fontId="18" fillId="0" borderId="0" xfId="0" applyFont="1" applyFill="1"/>
    <xf numFmtId="0" fontId="19" fillId="0" borderId="0" xfId="0" applyFont="1"/>
    <xf numFmtId="0" fontId="20" fillId="0" borderId="0" xfId="0" applyFont="1"/>
    <xf numFmtId="0" fontId="2" fillId="5" borderId="0" xfId="0" applyFont="1" applyFill="1"/>
    <xf numFmtId="0" fontId="2" fillId="0" borderId="0" xfId="0" applyFont="1" applyFill="1" applyAlignment="1">
      <alignment wrapText="1"/>
    </xf>
    <xf numFmtId="0" fontId="3" fillId="0" borderId="0" xfId="0" applyFont="1" applyFill="1"/>
    <xf numFmtId="0" fontId="2" fillId="0" borderId="0" xfId="0" applyFont="1" applyFill="1" applyAlignment="1">
      <alignment horizontal="left" indent="1"/>
    </xf>
    <xf numFmtId="0" fontId="9" fillId="0" borderId="0" xfId="0" applyFont="1" applyFill="1" applyAlignment="1">
      <alignment horizontal="left" indent="1"/>
    </xf>
    <xf numFmtId="0" fontId="11" fillId="0" borderId="0" xfId="0" applyFont="1" applyFill="1" applyAlignment="1">
      <alignment horizontal="left"/>
    </xf>
    <xf numFmtId="0" fontId="9" fillId="0" borderId="0" xfId="0" applyFont="1" applyFill="1" applyAlignment="1">
      <alignment horizontal="left"/>
    </xf>
    <xf numFmtId="0" fontId="14" fillId="0" borderId="0" xfId="0" applyFont="1" applyFill="1"/>
    <xf numFmtId="20" fontId="2" fillId="0" borderId="0" xfId="0" applyNumberFormat="1" applyFont="1" applyFill="1"/>
    <xf numFmtId="0" fontId="15" fillId="0" borderId="0" xfId="0" applyFont="1" applyFill="1" applyAlignment="1">
      <alignment horizontal="left" indent="1"/>
    </xf>
    <xf numFmtId="0" fontId="15" fillId="0" borderId="0" xfId="0" applyFont="1" applyFill="1" applyAlignment="1">
      <alignment horizontal="right"/>
    </xf>
    <xf numFmtId="0" fontId="15" fillId="0" borderId="0" xfId="0" applyFont="1" applyFill="1"/>
    <xf numFmtId="0" fontId="15" fillId="0" borderId="0" xfId="0" applyFont="1" applyFill="1" applyAlignment="1">
      <alignment horizontal="left"/>
    </xf>
    <xf numFmtId="0" fontId="2" fillId="0" borderId="0" xfId="0" applyFont="1" applyFill="1" applyAlignment="1">
      <alignment horizontal="center"/>
    </xf>
    <xf numFmtId="0" fontId="2" fillId="3" borderId="0" xfId="0" applyFont="1" applyFill="1" applyAlignment="1">
      <alignment horizontal="left"/>
    </xf>
    <xf numFmtId="0" fontId="7" fillId="3" borderId="0" xfId="0" applyFont="1" applyFill="1"/>
    <xf numFmtId="0" fontId="20" fillId="0" borderId="0" xfId="0" applyFont="1" applyFill="1"/>
    <xf numFmtId="1" fontId="2" fillId="0" borderId="0" xfId="0" applyNumberFormat="1" applyFont="1" applyFill="1"/>
    <xf numFmtId="1" fontId="2" fillId="0" borderId="0" xfId="0" applyNumberFormat="1" applyFont="1" applyFill="1" applyAlignment="1">
      <alignment horizontal="right"/>
    </xf>
    <xf numFmtId="1" fontId="9" fillId="0" borderId="0" xfId="0" applyNumberFormat="1" applyFont="1" applyFill="1"/>
    <xf numFmtId="20" fontId="5" fillId="0" borderId="0" xfId="0" applyNumberFormat="1" applyFont="1" applyFill="1"/>
    <xf numFmtId="0" fontId="14" fillId="0" borderId="0" xfId="0" applyFont="1" applyFill="1" applyAlignment="1">
      <alignment horizontal="right"/>
    </xf>
    <xf numFmtId="0" fontId="20" fillId="0" borderId="0" xfId="0" applyFont="1" applyFill="1" applyAlignment="1">
      <alignment horizontal="right"/>
    </xf>
    <xf numFmtId="164" fontId="14" fillId="0" borderId="0" xfId="0" applyNumberFormat="1" applyFont="1" applyFill="1" applyAlignment="1">
      <alignment horizontal="right"/>
    </xf>
    <xf numFmtId="164" fontId="9" fillId="0" borderId="0" xfId="0" applyNumberFormat="1" applyFont="1" applyFill="1" applyAlignment="1">
      <alignment horizontal="right"/>
    </xf>
    <xf numFmtId="164" fontId="2" fillId="0" borderId="0" xfId="0" applyNumberFormat="1" applyFont="1" applyFill="1" applyAlignment="1">
      <alignment horizontal="right"/>
    </xf>
    <xf numFmtId="164" fontId="20" fillId="0" borderId="0" xfId="0" applyNumberFormat="1" applyFont="1" applyFill="1" applyAlignment="1">
      <alignment horizontal="right"/>
    </xf>
    <xf numFmtId="164" fontId="2" fillId="4" borderId="0" xfId="0" applyNumberFormat="1" applyFont="1" applyFill="1" applyAlignment="1">
      <alignment horizontal="right"/>
    </xf>
    <xf numFmtId="164" fontId="14" fillId="0" borderId="0" xfId="0" quotePrefix="1" applyNumberFormat="1" applyFont="1" applyFill="1" applyAlignment="1">
      <alignment horizontal="right"/>
    </xf>
    <xf numFmtId="164" fontId="14" fillId="0" borderId="0" xfId="0" applyNumberFormat="1" applyFont="1" applyFill="1"/>
    <xf numFmtId="0" fontId="14" fillId="0" borderId="0" xfId="0" applyFont="1" applyFill="1" applyAlignment="1">
      <alignment horizontal="center"/>
    </xf>
    <xf numFmtId="0" fontId="14" fillId="0" borderId="0" xfId="0" applyFont="1" applyFill="1" applyAlignment="1">
      <alignment vertical="center"/>
    </xf>
    <xf numFmtId="0" fontId="11" fillId="0" borderId="0" xfId="0" applyFont="1" applyFill="1" applyAlignment="1">
      <alignment horizontal="center"/>
    </xf>
    <xf numFmtId="0" fontId="11" fillId="0" borderId="0" xfId="0" applyFont="1" applyFill="1" applyAlignment="1">
      <alignment vertical="center"/>
    </xf>
    <xf numFmtId="0" fontId="30" fillId="0" borderId="0" xfId="0" applyFont="1" applyFill="1"/>
    <xf numFmtId="0" fontId="2" fillId="0" borderId="0" xfId="0" applyFont="1" applyAlignment="1">
      <alignment horizontal="center"/>
    </xf>
    <xf numFmtId="0" fontId="5" fillId="6" borderId="0" xfId="0" applyFont="1" applyFill="1" applyAlignment="1">
      <alignment horizontal="left" indent="1"/>
    </xf>
    <xf numFmtId="0" fontId="2" fillId="6" borderId="0" xfId="0" applyFont="1" applyFill="1" applyAlignment="1">
      <alignment horizontal="center"/>
    </xf>
    <xf numFmtId="0" fontId="2" fillId="6" borderId="0" xfId="0" applyFont="1" applyFill="1" applyAlignment="1">
      <alignment horizontal="left" indent="1"/>
    </xf>
    <xf numFmtId="0" fontId="0" fillId="0" borderId="0" xfId="0" applyAlignment="1">
      <alignment horizontal="center"/>
    </xf>
    <xf numFmtId="0" fontId="2" fillId="8" borderId="0" xfId="0" applyFont="1" applyFill="1"/>
    <xf numFmtId="0" fontId="1" fillId="0" borderId="0" xfId="2" applyFill="1"/>
    <xf numFmtId="0" fontId="32" fillId="0" borderId="0" xfId="2" applyFont="1" applyBorder="1" applyAlignment="1">
      <alignment horizontal="center"/>
    </xf>
    <xf numFmtId="0" fontId="36" fillId="0" borderId="0" xfId="2" applyFont="1" applyBorder="1" applyAlignment="1"/>
    <xf numFmtId="0" fontId="36" fillId="0" borderId="0" xfId="2" applyFont="1" applyBorder="1" applyAlignment="1">
      <alignment horizontal="center"/>
    </xf>
    <xf numFmtId="0" fontId="36" fillId="0" borderId="0" xfId="2" applyFont="1" applyBorder="1" applyAlignment="1">
      <alignment vertical="top"/>
    </xf>
    <xf numFmtId="0" fontId="36" fillId="0" borderId="0" xfId="2" applyFont="1" applyBorder="1" applyAlignment="1">
      <alignment horizontal="center" vertical="top"/>
    </xf>
    <xf numFmtId="0" fontId="1" fillId="0" borderId="0" xfId="2" applyFill="1" applyAlignment="1"/>
    <xf numFmtId="0" fontId="37" fillId="0" borderId="0" xfId="2" applyFont="1" applyBorder="1" applyAlignment="1">
      <alignment horizontal="left" indent="1"/>
    </xf>
    <xf numFmtId="0" fontId="32" fillId="0" borderId="0" xfId="2" applyFont="1" applyBorder="1" applyAlignment="1">
      <alignment horizontal="left" indent="1"/>
    </xf>
    <xf numFmtId="0" fontId="32" fillId="0" borderId="0" xfId="2" applyFont="1" applyBorder="1" applyAlignment="1">
      <alignment horizontal="center" vertical="top" wrapText="1"/>
    </xf>
    <xf numFmtId="0" fontId="32" fillId="0" borderId="0" xfId="2" applyFont="1" applyAlignment="1">
      <alignment horizontal="left" indent="1"/>
    </xf>
    <xf numFmtId="0" fontId="32" fillId="0" borderId="0" xfId="2" applyFont="1" applyAlignment="1">
      <alignment horizontal="center" vertical="top" wrapText="1"/>
    </xf>
    <xf numFmtId="0" fontId="37" fillId="0" borderId="0" xfId="2" applyFont="1" applyAlignment="1">
      <alignment horizontal="left" indent="1"/>
    </xf>
    <xf numFmtId="0" fontId="36" fillId="0" borderId="0" xfId="2" applyFont="1" applyAlignment="1"/>
    <xf numFmtId="0" fontId="36" fillId="0" borderId="0" xfId="2" applyFont="1" applyAlignment="1">
      <alignment horizontal="center"/>
    </xf>
    <xf numFmtId="0" fontId="36" fillId="0" borderId="0" xfId="2" applyFont="1" applyAlignment="1">
      <alignment horizontal="center" vertical="top" wrapText="1"/>
    </xf>
    <xf numFmtId="0" fontId="38" fillId="0" borderId="0" xfId="2" applyFont="1" applyFill="1"/>
    <xf numFmtId="0" fontId="37" fillId="0" borderId="0" xfId="2" applyFont="1" applyAlignment="1">
      <alignment horizontal="center"/>
    </xf>
    <xf numFmtId="0" fontId="32" fillId="0" borderId="0" xfId="2" applyFont="1" applyAlignment="1">
      <alignment horizontal="center"/>
    </xf>
    <xf numFmtId="0" fontId="36" fillId="0" borderId="0" xfId="2" applyFont="1" applyFill="1" applyAlignment="1"/>
    <xf numFmtId="0" fontId="39" fillId="10" borderId="0" xfId="2" applyFont="1" applyFill="1" applyAlignment="1"/>
    <xf numFmtId="0" fontId="39" fillId="10" borderId="0" xfId="2" applyFont="1" applyFill="1" applyAlignment="1">
      <alignment horizontal="center"/>
    </xf>
    <xf numFmtId="0" fontId="39" fillId="10" borderId="0" xfId="2" applyFont="1" applyFill="1" applyAlignment="1">
      <alignment horizontal="center" vertical="top" wrapText="1"/>
    </xf>
    <xf numFmtId="0" fontId="40" fillId="0" borderId="0" xfId="2" applyFont="1" applyFill="1"/>
    <xf numFmtId="0" fontId="36" fillId="11" borderId="0" xfId="2" applyFont="1" applyFill="1" applyAlignment="1"/>
    <xf numFmtId="0" fontId="36" fillId="11" borderId="0" xfId="2" applyFont="1" applyFill="1" applyAlignment="1">
      <alignment horizontal="center"/>
    </xf>
    <xf numFmtId="0" fontId="36" fillId="0" borderId="0" xfId="2" applyFont="1" applyFill="1" applyAlignment="1">
      <alignment horizontal="center"/>
    </xf>
    <xf numFmtId="0" fontId="36" fillId="11" borderId="0" xfId="2" applyFont="1" applyFill="1" applyAlignment="1">
      <alignment horizontal="center" vertical="top" wrapText="1"/>
    </xf>
    <xf numFmtId="0" fontId="36" fillId="12" borderId="0" xfId="2" applyFont="1" applyFill="1" applyAlignment="1">
      <alignment horizontal="center"/>
    </xf>
    <xf numFmtId="0" fontId="36" fillId="2" borderId="0" xfId="2" applyFont="1" applyFill="1" applyAlignment="1">
      <alignment horizontal="center" vertical="top" wrapText="1"/>
    </xf>
    <xf numFmtId="0" fontId="33" fillId="0" borderId="0" xfId="2" applyFont="1" applyAlignment="1"/>
    <xf numFmtId="0" fontId="32" fillId="0" borderId="0" xfId="2" applyFont="1" applyAlignment="1"/>
    <xf numFmtId="0" fontId="36" fillId="0" borderId="0" xfId="2" applyFont="1" applyAlignment="1">
      <alignment horizontal="center" wrapText="1"/>
    </xf>
    <xf numFmtId="0" fontId="36" fillId="13" borderId="0" xfId="2" applyFont="1" applyFill="1" applyAlignment="1"/>
    <xf numFmtId="0" fontId="36" fillId="13" borderId="0" xfId="2" applyFont="1" applyFill="1" applyAlignment="1">
      <alignment horizontal="center"/>
    </xf>
    <xf numFmtId="0" fontId="36" fillId="13" borderId="0" xfId="2" applyFont="1" applyFill="1" applyAlignment="1">
      <alignment horizontal="center" vertical="top" wrapText="1"/>
    </xf>
    <xf numFmtId="0" fontId="2" fillId="0" borderId="0" xfId="2" applyFont="1" applyAlignment="1">
      <alignment horizontal="center"/>
    </xf>
    <xf numFmtId="0" fontId="39" fillId="10" borderId="0" xfId="2" applyFont="1" applyFill="1" applyAlignment="1">
      <alignment horizontal="left"/>
    </xf>
    <xf numFmtId="0" fontId="1" fillId="0" borderId="0" xfId="2" applyFont="1" applyAlignment="1">
      <alignment horizontal="center"/>
    </xf>
    <xf numFmtId="0" fontId="1" fillId="0" borderId="0" xfId="2" applyFont="1"/>
    <xf numFmtId="0" fontId="1" fillId="0" borderId="0" xfId="2" applyFont="1" applyFill="1"/>
    <xf numFmtId="0" fontId="36" fillId="0" borderId="0" xfId="2" applyFont="1" applyAlignment="1">
      <alignment horizontal="left"/>
    </xf>
    <xf numFmtId="0" fontId="38" fillId="0" borderId="0" xfId="2" applyFont="1" applyFill="1" applyAlignment="1"/>
    <xf numFmtId="0" fontId="36" fillId="2" borderId="0" xfId="2" applyFont="1" applyFill="1" applyAlignment="1"/>
    <xf numFmtId="0" fontId="36" fillId="2" borderId="0" xfId="2" applyFont="1" applyFill="1" applyAlignment="1">
      <alignment horizontal="center"/>
    </xf>
    <xf numFmtId="0" fontId="33" fillId="0" borderId="0" xfId="2" applyFont="1" applyFill="1" applyAlignment="1"/>
    <xf numFmtId="0" fontId="36" fillId="14" borderId="0" xfId="2" applyFont="1" applyFill="1" applyAlignment="1"/>
    <xf numFmtId="0" fontId="32" fillId="14" borderId="0" xfId="2" applyFont="1" applyFill="1" applyAlignment="1">
      <alignment horizontal="center"/>
    </xf>
    <xf numFmtId="0" fontId="36" fillId="14" borderId="0" xfId="2" applyFont="1" applyFill="1" applyAlignment="1">
      <alignment horizontal="center" vertical="top" wrapText="1"/>
    </xf>
    <xf numFmtId="0" fontId="36" fillId="15" borderId="0" xfId="2" applyFont="1" applyFill="1" applyAlignment="1">
      <alignment horizontal="center"/>
    </xf>
    <xf numFmtId="0" fontId="41" fillId="10" borderId="0" xfId="2" applyFont="1" applyFill="1" applyAlignment="1">
      <alignment horizontal="center" vertical="top" wrapText="1"/>
    </xf>
    <xf numFmtId="0" fontId="36" fillId="6" borderId="0" xfId="2" applyFont="1" applyFill="1" applyAlignment="1">
      <alignment horizontal="center"/>
    </xf>
    <xf numFmtId="0" fontId="36" fillId="14" borderId="0" xfId="2" applyFont="1" applyFill="1" applyAlignment="1">
      <alignment horizontal="center"/>
    </xf>
    <xf numFmtId="0" fontId="33" fillId="0" borderId="0" xfId="2" applyFont="1" applyFill="1" applyAlignment="1">
      <alignment horizontal="center" vertical="top" wrapText="1"/>
    </xf>
    <xf numFmtId="0" fontId="36" fillId="16" borderId="0" xfId="2" applyFont="1" applyFill="1" applyAlignment="1">
      <alignment horizontal="center" vertical="top" wrapText="1"/>
    </xf>
    <xf numFmtId="0" fontId="36" fillId="17" borderId="0" xfId="2" applyFont="1" applyFill="1" applyAlignment="1"/>
    <xf numFmtId="0" fontId="36" fillId="17" borderId="0" xfId="2" applyFont="1" applyFill="1" applyAlignment="1">
      <alignment horizontal="center"/>
    </xf>
    <xf numFmtId="0" fontId="36" fillId="12" borderId="0" xfId="2" applyFont="1" applyFill="1" applyAlignment="1">
      <alignment horizontal="center" vertical="top" wrapText="1"/>
    </xf>
    <xf numFmtId="0" fontId="33" fillId="14" borderId="0" xfId="2" applyFont="1" applyFill="1" applyAlignment="1"/>
    <xf numFmtId="0" fontId="36" fillId="13" borderId="0" xfId="2" applyFont="1" applyFill="1" applyAlignment="1">
      <alignment horizontal="left"/>
    </xf>
    <xf numFmtId="0" fontId="36" fillId="12" borderId="0" xfId="2" applyFont="1" applyFill="1" applyAlignment="1"/>
    <xf numFmtId="0" fontId="36" fillId="0" borderId="0" xfId="2" applyFont="1" applyBorder="1" applyAlignment="1">
      <alignment horizontal="center" vertical="top" wrapText="1"/>
    </xf>
    <xf numFmtId="0" fontId="32" fillId="0" borderId="0" xfId="2" applyFont="1" applyBorder="1" applyAlignment="1"/>
    <xf numFmtId="0" fontId="2" fillId="0" borderId="0" xfId="2" applyFont="1" applyBorder="1"/>
    <xf numFmtId="0" fontId="2" fillId="0" borderId="0" xfId="2" applyFont="1" applyBorder="1" applyAlignment="1">
      <alignment horizontal="center"/>
    </xf>
    <xf numFmtId="0" fontId="2" fillId="0" borderId="0" xfId="2" applyFont="1" applyAlignment="1"/>
    <xf numFmtId="0" fontId="2" fillId="14" borderId="0" xfId="2" applyFont="1" applyFill="1"/>
    <xf numFmtId="0" fontId="2" fillId="0" borderId="0" xfId="2" applyFont="1" applyFill="1"/>
    <xf numFmtId="0" fontId="2" fillId="0" borderId="0" xfId="2" applyFont="1"/>
    <xf numFmtId="0" fontId="2" fillId="13" borderId="0" xfId="2" applyFont="1" applyFill="1"/>
    <xf numFmtId="0" fontId="2" fillId="13" borderId="0" xfId="2" applyFont="1" applyFill="1" applyAlignment="1">
      <alignment horizontal="center"/>
    </xf>
    <xf numFmtId="0" fontId="1" fillId="0" borderId="0" xfId="0" applyFont="1" applyFill="1" applyAlignment="1"/>
    <xf numFmtId="0" fontId="0" fillId="0" borderId="0" xfId="0" applyFill="1"/>
    <xf numFmtId="0" fontId="2" fillId="0" borderId="0" xfId="0" applyFont="1" applyAlignment="1">
      <alignment textRotation="90"/>
    </xf>
    <xf numFmtId="0" fontId="42" fillId="0" borderId="0" xfId="0" applyFont="1"/>
    <xf numFmtId="0" fontId="1" fillId="0" borderId="0" xfId="0" applyFont="1"/>
    <xf numFmtId="0" fontId="43" fillId="0" borderId="0" xfId="0" applyFont="1" applyFill="1"/>
    <xf numFmtId="0" fontId="1" fillId="0" borderId="0" xfId="0" applyFont="1" applyFill="1"/>
    <xf numFmtId="0" fontId="42" fillId="0" borderId="0" xfId="0" applyFont="1" applyFill="1"/>
    <xf numFmtId="0" fontId="44" fillId="0" borderId="0" xfId="0" applyFont="1"/>
    <xf numFmtId="0" fontId="43" fillId="0" borderId="0" xfId="0" applyFont="1"/>
    <xf numFmtId="164" fontId="0" fillId="0" borderId="0" xfId="0" applyNumberFormat="1" applyFill="1"/>
    <xf numFmtId="0" fontId="45" fillId="0" borderId="0" xfId="0" applyFont="1"/>
    <xf numFmtId="0" fontId="45" fillId="0" borderId="0" xfId="0" applyFont="1" applyFill="1" applyAlignment="1"/>
    <xf numFmtId="0" fontId="45" fillId="0" borderId="0" xfId="0" applyFont="1" applyFill="1"/>
    <xf numFmtId="0" fontId="1" fillId="24" borderId="0" xfId="0" applyFont="1" applyFill="1"/>
    <xf numFmtId="0" fontId="0" fillId="24" borderId="0" xfId="0" applyFill="1"/>
    <xf numFmtId="0" fontId="0" fillId="25" borderId="0" xfId="0" applyFill="1"/>
    <xf numFmtId="0" fontId="47" fillId="0" borderId="0" xfId="0" applyFont="1"/>
    <xf numFmtId="0" fontId="1" fillId="25" borderId="0" xfId="0" applyFont="1" applyFill="1"/>
    <xf numFmtId="0" fontId="48" fillId="26" borderId="0" xfId="0" applyFont="1" applyFill="1"/>
    <xf numFmtId="0" fontId="0" fillId="28" borderId="0" xfId="0" applyFill="1"/>
    <xf numFmtId="0" fontId="0" fillId="3" borderId="0" xfId="0" applyFill="1"/>
    <xf numFmtId="0" fontId="38" fillId="0" borderId="0" xfId="0" applyFont="1"/>
    <xf numFmtId="0" fontId="1" fillId="30" borderId="0" xfId="0" applyFont="1" applyFill="1"/>
    <xf numFmtId="0" fontId="0" fillId="30" borderId="0" xfId="0" applyFill="1"/>
    <xf numFmtId="0" fontId="49" fillId="0" borderId="0" xfId="0" applyFont="1"/>
    <xf numFmtId="0" fontId="44" fillId="24" borderId="0" xfId="0" applyFont="1" applyFill="1"/>
    <xf numFmtId="0" fontId="44" fillId="25" borderId="0" xfId="0" applyFont="1" applyFill="1"/>
    <xf numFmtId="0" fontId="32" fillId="0" borderId="0" xfId="0" applyFont="1"/>
    <xf numFmtId="0" fontId="32" fillId="0" borderId="0" xfId="0" applyFont="1" applyBorder="1"/>
    <xf numFmtId="0" fontId="32" fillId="0" borderId="0" xfId="0" applyFont="1" applyBorder="1" applyAlignment="1">
      <alignment horizontal="center"/>
    </xf>
    <xf numFmtId="164" fontId="32" fillId="11" borderId="0" xfId="0" applyNumberFormat="1" applyFont="1" applyFill="1" applyBorder="1" applyAlignment="1">
      <alignment vertical="top" textRotation="90"/>
    </xf>
    <xf numFmtId="164" fontId="32" fillId="0" borderId="0" xfId="0" applyNumberFormat="1" applyFont="1" applyBorder="1" applyAlignment="1">
      <alignment vertical="top" textRotation="90"/>
    </xf>
    <xf numFmtId="0" fontId="0" fillId="0" borderId="0" xfId="0" applyBorder="1"/>
    <xf numFmtId="0" fontId="32" fillId="11" borderId="0" xfId="0" applyFont="1" applyFill="1" applyBorder="1"/>
    <xf numFmtId="0" fontId="16" fillId="0" borderId="0" xfId="0" applyFont="1" applyBorder="1"/>
    <xf numFmtId="0" fontId="16" fillId="11" borderId="0" xfId="0" applyFont="1" applyFill="1" applyBorder="1"/>
    <xf numFmtId="0" fontId="32" fillId="12" borderId="0" xfId="0" applyFont="1" applyFill="1" applyBorder="1"/>
    <xf numFmtId="0" fontId="32" fillId="31" borderId="0" xfId="0" applyFont="1" applyFill="1" applyBorder="1"/>
    <xf numFmtId="0" fontId="32" fillId="32" borderId="0" xfId="0" applyFont="1" applyFill="1" applyBorder="1"/>
    <xf numFmtId="0" fontId="32" fillId="19" borderId="0" xfId="0" applyFont="1" applyFill="1" applyBorder="1"/>
    <xf numFmtId="0" fontId="32" fillId="33" borderId="0" xfId="0" applyFont="1" applyFill="1" applyBorder="1"/>
    <xf numFmtId="0" fontId="16" fillId="33" borderId="0" xfId="0" applyFont="1" applyFill="1" applyBorder="1"/>
    <xf numFmtId="0" fontId="32" fillId="13" borderId="0" xfId="0" applyFont="1" applyFill="1" applyBorder="1"/>
    <xf numFmtId="0" fontId="32" fillId="34" borderId="0" xfId="0" applyFont="1" applyFill="1" applyBorder="1"/>
    <xf numFmtId="0" fontId="52" fillId="35" borderId="0" xfId="0" applyFont="1" applyFill="1"/>
    <xf numFmtId="0" fontId="16" fillId="12" borderId="0" xfId="0" applyFont="1" applyFill="1" applyBorder="1"/>
    <xf numFmtId="0" fontId="32" fillId="36" borderId="0" xfId="0" applyFont="1" applyFill="1" applyBorder="1"/>
    <xf numFmtId="0" fontId="32" fillId="37" borderId="0" xfId="0" applyFont="1" applyFill="1" applyBorder="1"/>
    <xf numFmtId="0" fontId="32" fillId="38" borderId="0" xfId="0" applyFont="1" applyFill="1" applyBorder="1"/>
    <xf numFmtId="0" fontId="32" fillId="39" borderId="0" xfId="0" applyFont="1" applyFill="1" applyBorder="1"/>
    <xf numFmtId="0" fontId="52" fillId="33" borderId="0" xfId="0" applyFont="1" applyFill="1"/>
    <xf numFmtId="0" fontId="32" fillId="22" borderId="0" xfId="0" applyFont="1" applyFill="1" applyBorder="1"/>
    <xf numFmtId="0" fontId="32" fillId="0" borderId="0" xfId="0" applyFont="1" applyFill="1" applyBorder="1"/>
    <xf numFmtId="0" fontId="16" fillId="19" borderId="0" xfId="0" applyFont="1" applyFill="1" applyBorder="1"/>
    <xf numFmtId="0" fontId="16" fillId="13" borderId="0" xfId="0" applyFont="1" applyFill="1" applyBorder="1"/>
    <xf numFmtId="0" fontId="16" fillId="2" borderId="0" xfId="0" applyFont="1" applyFill="1" applyBorder="1"/>
    <xf numFmtId="0" fontId="1" fillId="0" borderId="0" xfId="0" quotePrefix="1" applyFont="1" applyFill="1"/>
    <xf numFmtId="0" fontId="32" fillId="40" borderId="0" xfId="0" applyFont="1" applyFill="1" applyBorder="1"/>
    <xf numFmtId="0" fontId="32" fillId="41" borderId="0" xfId="0" applyFont="1" applyFill="1" applyBorder="1"/>
    <xf numFmtId="0" fontId="32" fillId="17" borderId="0" xfId="0" applyFont="1" applyFill="1" applyBorder="1"/>
    <xf numFmtId="0" fontId="32" fillId="42" borderId="0" xfId="0" applyFont="1" applyFill="1" applyBorder="1"/>
    <xf numFmtId="0" fontId="7" fillId="35" borderId="0" xfId="0" applyFont="1" applyFill="1"/>
    <xf numFmtId="0" fontId="32" fillId="43" borderId="0" xfId="0" applyFont="1" applyFill="1" applyBorder="1"/>
    <xf numFmtId="0" fontId="41" fillId="0" borderId="0" xfId="0" applyFont="1" applyBorder="1"/>
    <xf numFmtId="0" fontId="54" fillId="0" borderId="0" xfId="0" applyFont="1" applyBorder="1" applyAlignment="1">
      <alignment horizontal="left"/>
    </xf>
    <xf numFmtId="0" fontId="16" fillId="0" borderId="0" xfId="0" applyFont="1"/>
    <xf numFmtId="0" fontId="0" fillId="44" borderId="0" xfId="0" applyFill="1"/>
    <xf numFmtId="0" fontId="1" fillId="45" borderId="0" xfId="0" applyFont="1" applyFill="1"/>
    <xf numFmtId="0" fontId="0" fillId="9" borderId="0" xfId="0" applyFill="1"/>
    <xf numFmtId="0" fontId="44" fillId="47" borderId="0" xfId="0" applyFont="1" applyFill="1"/>
    <xf numFmtId="0" fontId="44" fillId="9" borderId="0" xfId="0" applyFont="1" applyFill="1"/>
    <xf numFmtId="0" fontId="1" fillId="0" borderId="0" xfId="2"/>
    <xf numFmtId="0" fontId="42" fillId="0" borderId="0" xfId="2" applyFont="1"/>
    <xf numFmtId="0" fontId="2" fillId="0" borderId="0" xfId="2" applyFont="1" applyFill="1" applyBorder="1"/>
    <xf numFmtId="0" fontId="5" fillId="0" borderId="0" xfId="2" applyFont="1" applyFill="1" applyBorder="1"/>
    <xf numFmtId="0" fontId="6" fillId="0" borderId="0" xfId="2" applyFont="1"/>
    <xf numFmtId="0" fontId="56" fillId="26" borderId="0" xfId="2" applyFont="1" applyFill="1"/>
    <xf numFmtId="0" fontId="20" fillId="26" borderId="0" xfId="2" applyFont="1" applyFill="1"/>
    <xf numFmtId="0" fontId="57" fillId="26" borderId="0" xfId="2" applyFont="1" applyFill="1"/>
    <xf numFmtId="0" fontId="48" fillId="0" borderId="0" xfId="2" applyFont="1" applyFill="1"/>
    <xf numFmtId="0" fontId="5" fillId="0" borderId="0" xfId="2" applyFont="1"/>
    <xf numFmtId="0" fontId="56" fillId="48" borderId="0" xfId="2" applyFont="1" applyFill="1"/>
    <xf numFmtId="0" fontId="20" fillId="48" borderId="0" xfId="2" applyFont="1" applyFill="1"/>
    <xf numFmtId="0" fontId="57" fillId="48" borderId="0" xfId="2" applyFont="1" applyFill="1"/>
    <xf numFmtId="0" fontId="17" fillId="0" borderId="0" xfId="2" applyFont="1"/>
    <xf numFmtId="0" fontId="58" fillId="49" borderId="0" xfId="2" applyFont="1" applyFill="1" applyBorder="1" applyAlignment="1">
      <alignment horizontal="left" indent="1"/>
    </xf>
    <xf numFmtId="0" fontId="17" fillId="0" borderId="0" xfId="2" applyFont="1" applyBorder="1"/>
    <xf numFmtId="0" fontId="58" fillId="0" borderId="0" xfId="2" applyFont="1" applyBorder="1"/>
    <xf numFmtId="0" fontId="59" fillId="0" borderId="0" xfId="2" applyFont="1"/>
    <xf numFmtId="0" fontId="17" fillId="0" borderId="0" xfId="2" applyFont="1" applyAlignment="1">
      <alignment horizontal="right"/>
    </xf>
    <xf numFmtId="0" fontId="17" fillId="0" borderId="0" xfId="2" applyFont="1" applyFill="1"/>
    <xf numFmtId="0" fontId="55" fillId="0" borderId="0" xfId="2" applyFont="1" applyFill="1"/>
    <xf numFmtId="0" fontId="56" fillId="26" borderId="0" xfId="2" applyFont="1" applyFill="1" applyBorder="1"/>
    <xf numFmtId="0" fontId="48" fillId="26" borderId="0" xfId="2" applyFont="1" applyFill="1"/>
    <xf numFmtId="0" fontId="20" fillId="26" borderId="0" xfId="2" applyFont="1" applyFill="1" applyBorder="1"/>
    <xf numFmtId="0" fontId="20" fillId="26" borderId="0" xfId="2" quotePrefix="1" applyNumberFormat="1" applyFont="1" applyFill="1"/>
    <xf numFmtId="0" fontId="20" fillId="26" borderId="0" xfId="2" applyNumberFormat="1" applyFont="1" applyFill="1"/>
    <xf numFmtId="0" fontId="2" fillId="46" borderId="0" xfId="2" applyFont="1" applyFill="1"/>
    <xf numFmtId="0" fontId="60" fillId="0" borderId="0" xfId="2" quotePrefix="1" applyNumberFormat="1" applyFont="1"/>
    <xf numFmtId="0" fontId="61" fillId="0" borderId="0" xfId="2" quotePrefix="1" applyNumberFormat="1" applyFont="1"/>
    <xf numFmtId="0" fontId="2" fillId="0" borderId="0" xfId="2" quotePrefix="1" applyNumberFormat="1" applyFont="1"/>
    <xf numFmtId="0" fontId="58" fillId="0" borderId="0" xfId="2" applyFont="1" applyFill="1" applyBorder="1" applyAlignment="1">
      <alignment horizontal="left" indent="1"/>
    </xf>
    <xf numFmtId="0" fontId="58" fillId="0" borderId="0" xfId="2" applyFont="1"/>
    <xf numFmtId="0" fontId="62" fillId="0" borderId="0" xfId="2" applyFont="1" applyFill="1" applyBorder="1"/>
    <xf numFmtId="0" fontId="62" fillId="0" borderId="0" xfId="2" applyFont="1" applyFill="1" applyBorder="1" applyAlignment="1">
      <alignment horizontal="right"/>
    </xf>
    <xf numFmtId="0" fontId="62" fillId="0" borderId="0" xfId="2" applyFont="1"/>
    <xf numFmtId="0" fontId="56" fillId="48" borderId="0" xfId="2" applyFont="1" applyFill="1" applyBorder="1"/>
    <xf numFmtId="0" fontId="48" fillId="48" borderId="0" xfId="2" applyFont="1" applyFill="1"/>
    <xf numFmtId="0" fontId="5" fillId="49" borderId="0" xfId="2" applyFont="1" applyFill="1" applyBorder="1"/>
    <xf numFmtId="0" fontId="61" fillId="0" borderId="0" xfId="2" applyFont="1"/>
    <xf numFmtId="0" fontId="17" fillId="0" borderId="0" xfId="2" applyFont="1" applyFill="1" applyBorder="1"/>
    <xf numFmtId="0" fontId="5" fillId="0" borderId="0" xfId="2" quotePrefix="1" applyNumberFormat="1" applyFont="1"/>
    <xf numFmtId="0" fontId="60" fillId="0" borderId="0" xfId="2" applyNumberFormat="1" applyFont="1"/>
    <xf numFmtId="0" fontId="2" fillId="0" borderId="0" xfId="2" applyNumberFormat="1" applyFont="1"/>
    <xf numFmtId="0" fontId="5" fillId="8" borderId="0" xfId="2" applyFont="1" applyFill="1"/>
    <xf numFmtId="0" fontId="2" fillId="8" borderId="0" xfId="2" applyFont="1" applyFill="1"/>
    <xf numFmtId="0" fontId="59" fillId="0" borderId="0" xfId="2" applyFont="1" applyAlignment="1">
      <alignment horizontal="right"/>
    </xf>
    <xf numFmtId="0" fontId="17" fillId="0" borderId="0" xfId="2" applyFont="1" applyFill="1" applyAlignment="1">
      <alignment horizontal="right"/>
    </xf>
    <xf numFmtId="0" fontId="55" fillId="0" borderId="0" xfId="2" applyFont="1" applyFill="1" applyAlignment="1">
      <alignment horizontal="right"/>
    </xf>
    <xf numFmtId="0" fontId="58" fillId="0" borderId="0" xfId="2" applyFont="1" applyAlignment="1">
      <alignment horizontal="left" indent="1"/>
    </xf>
    <xf numFmtId="0" fontId="58" fillId="0" borderId="0" xfId="2" applyFont="1" applyFill="1" applyBorder="1"/>
    <xf numFmtId="0" fontId="58" fillId="30" borderId="0" xfId="2" applyFont="1" applyFill="1" applyBorder="1"/>
    <xf numFmtId="0" fontId="58" fillId="30" borderId="0" xfId="2" applyFont="1" applyFill="1"/>
    <xf numFmtId="0" fontId="58" fillId="0" borderId="0" xfId="2" applyFont="1" applyFill="1"/>
    <xf numFmtId="0" fontId="17" fillId="30" borderId="0" xfId="2" applyFont="1" applyFill="1"/>
    <xf numFmtId="0" fontId="55" fillId="0" borderId="0" xfId="2" applyFont="1"/>
    <xf numFmtId="0" fontId="17" fillId="30" borderId="0" xfId="2" applyFont="1" applyFill="1" applyBorder="1"/>
    <xf numFmtId="0" fontId="5" fillId="50" borderId="0" xfId="2" applyFont="1" applyFill="1" applyBorder="1"/>
    <xf numFmtId="0" fontId="2" fillId="8" borderId="0" xfId="2" applyFont="1" applyFill="1" applyBorder="1"/>
    <xf numFmtId="0" fontId="2" fillId="9" borderId="0" xfId="2" applyFont="1" applyFill="1" applyBorder="1"/>
    <xf numFmtId="0" fontId="2" fillId="9" borderId="0" xfId="2" applyFont="1" applyFill="1"/>
    <xf numFmtId="0" fontId="2" fillId="50" borderId="0" xfId="2" applyFont="1" applyFill="1"/>
    <xf numFmtId="0" fontId="2" fillId="46" borderId="0" xfId="2" applyFont="1" applyFill="1" applyBorder="1"/>
    <xf numFmtId="0" fontId="61" fillId="0" borderId="0" xfId="2" applyNumberFormat="1" applyFont="1"/>
    <xf numFmtId="0" fontId="61" fillId="46" borderId="0" xfId="2" quotePrefix="1" applyNumberFormat="1" applyFont="1" applyFill="1"/>
    <xf numFmtId="0" fontId="58" fillId="30" borderId="0" xfId="2" quotePrefix="1" applyNumberFormat="1" applyFont="1" applyFill="1"/>
    <xf numFmtId="0" fontId="17" fillId="0" borderId="0" xfId="2" quotePrefix="1" applyNumberFormat="1" applyFont="1"/>
    <xf numFmtId="0" fontId="58" fillId="0" borderId="0" xfId="2" quotePrefix="1" applyNumberFormat="1" applyFont="1"/>
    <xf numFmtId="0" fontId="20" fillId="48" borderId="0" xfId="2" applyFont="1" applyFill="1" applyBorder="1"/>
    <xf numFmtId="0" fontId="63" fillId="8" borderId="0" xfId="2" applyFont="1" applyFill="1"/>
    <xf numFmtId="0" fontId="6" fillId="8" borderId="0" xfId="2" applyFont="1" applyFill="1"/>
    <xf numFmtId="0" fontId="5" fillId="8" borderId="0" xfId="2" applyFont="1" applyFill="1" applyBorder="1"/>
    <xf numFmtId="0" fontId="63" fillId="8" borderId="0" xfId="2" quotePrefix="1" applyNumberFormat="1" applyFont="1" applyFill="1"/>
    <xf numFmtId="0" fontId="2" fillId="8" borderId="0" xfId="2" quotePrefix="1" applyNumberFormat="1" applyFont="1" applyFill="1"/>
    <xf numFmtId="0" fontId="11" fillId="0" borderId="0" xfId="2" applyNumberFormat="1" applyFont="1"/>
    <xf numFmtId="0" fontId="60" fillId="8" borderId="0" xfId="2" quotePrefix="1" applyNumberFormat="1" applyFont="1" applyFill="1"/>
    <xf numFmtId="0" fontId="61" fillId="8" borderId="0" xfId="2" quotePrefix="1" applyNumberFormat="1" applyFont="1" applyFill="1"/>
    <xf numFmtId="0" fontId="5" fillId="30" borderId="0" xfId="2" applyFont="1" applyFill="1"/>
    <xf numFmtId="0" fontId="2" fillId="30" borderId="0" xfId="2" quotePrefix="1" applyNumberFormat="1" applyFont="1" applyFill="1"/>
    <xf numFmtId="0" fontId="20" fillId="48" borderId="0" xfId="2" applyFont="1" applyFill="1" applyAlignment="1">
      <alignment horizontal="right"/>
    </xf>
    <xf numFmtId="0" fontId="57" fillId="48" borderId="0" xfId="2" applyFont="1" applyFill="1" applyAlignment="1">
      <alignment horizontal="right"/>
    </xf>
    <xf numFmtId="0" fontId="2" fillId="48" borderId="0" xfId="2" applyFont="1" applyFill="1" applyBorder="1"/>
    <xf numFmtId="0" fontId="5" fillId="0" borderId="0" xfId="2" applyNumberFormat="1" applyFont="1"/>
    <xf numFmtId="0" fontId="5" fillId="51" borderId="0" xfId="2" applyFont="1" applyFill="1"/>
    <xf numFmtId="0" fontId="2" fillId="51" borderId="0" xfId="2" applyFont="1" applyFill="1"/>
    <xf numFmtId="0" fontId="2" fillId="52" borderId="0" xfId="2" applyFont="1" applyFill="1"/>
    <xf numFmtId="0" fontId="2" fillId="0" borderId="0" xfId="2" applyFont="1" applyAlignment="1">
      <alignment horizontal="right"/>
    </xf>
    <xf numFmtId="0" fontId="6" fillId="0" borderId="0" xfId="2" applyFont="1" applyAlignment="1">
      <alignment horizontal="right"/>
    </xf>
    <xf numFmtId="0" fontId="2" fillId="0" borderId="0" xfId="2" applyFont="1" applyFill="1" applyAlignment="1">
      <alignment horizontal="right"/>
    </xf>
    <xf numFmtId="0" fontId="2" fillId="53" borderId="0" xfId="2" applyFont="1" applyFill="1"/>
    <xf numFmtId="0" fontId="5" fillId="51" borderId="0" xfId="2" applyFont="1" applyFill="1" applyBorder="1"/>
    <xf numFmtId="0" fontId="2" fillId="51" borderId="0" xfId="2" applyFont="1" applyFill="1" applyBorder="1"/>
    <xf numFmtId="0" fontId="61" fillId="0" borderId="0" xfId="2" applyFont="1" applyFill="1" applyBorder="1"/>
    <xf numFmtId="0" fontId="20" fillId="48" borderId="0" xfId="2" quotePrefix="1" applyNumberFormat="1" applyFont="1" applyFill="1" applyAlignment="1">
      <alignment horizontal="right"/>
    </xf>
    <xf numFmtId="0" fontId="2" fillId="52" borderId="0" xfId="2" applyFont="1" applyFill="1" applyBorder="1"/>
    <xf numFmtId="0" fontId="64" fillId="8" borderId="0" xfId="2" applyFont="1" applyFill="1"/>
    <xf numFmtId="0" fontId="64" fillId="0" borderId="0" xfId="2" applyFont="1"/>
    <xf numFmtId="0" fontId="17" fillId="0" borderId="0" xfId="2" applyFont="1" applyAlignment="1">
      <alignment horizontal="left" indent="1"/>
    </xf>
    <xf numFmtId="0" fontId="58" fillId="49" borderId="0" xfId="2" applyFont="1" applyFill="1" applyBorder="1" applyAlignment="1">
      <alignment horizontal="left" indent="2"/>
    </xf>
    <xf numFmtId="0" fontId="17" fillId="0" borderId="0" xfId="2" applyFont="1" applyBorder="1" applyAlignment="1">
      <alignment horizontal="left" indent="1"/>
    </xf>
    <xf numFmtId="0" fontId="58" fillId="0" borderId="0" xfId="2" applyFont="1" applyAlignment="1">
      <alignment horizontal="left" indent="2"/>
    </xf>
    <xf numFmtId="0" fontId="17" fillId="0" borderId="0" xfId="2" quotePrefix="1" applyNumberFormat="1" applyFont="1" applyAlignment="1">
      <alignment horizontal="left" indent="1"/>
    </xf>
    <xf numFmtId="0" fontId="58" fillId="0" borderId="0" xfId="2" applyFont="1" applyBorder="1" applyAlignment="1">
      <alignment horizontal="left" indent="1"/>
    </xf>
    <xf numFmtId="0" fontId="63" fillId="50" borderId="0" xfId="2" applyFont="1" applyFill="1"/>
    <xf numFmtId="0" fontId="5" fillId="54" borderId="0" xfId="2" applyFont="1" applyFill="1"/>
    <xf numFmtId="0" fontId="2" fillId="54" borderId="0" xfId="2" applyFont="1" applyFill="1"/>
    <xf numFmtId="0" fontId="2" fillId="28" borderId="0" xfId="2" applyFont="1" applyFill="1"/>
    <xf numFmtId="0" fontId="20" fillId="48" borderId="0" xfId="2" applyNumberFormat="1" applyFont="1" applyFill="1"/>
    <xf numFmtId="0" fontId="19" fillId="8" borderId="0" xfId="2" applyFont="1" applyFill="1"/>
    <xf numFmtId="0" fontId="14" fillId="8" borderId="0" xfId="2" applyFont="1" applyFill="1" applyBorder="1"/>
    <xf numFmtId="0" fontId="65" fillId="0" borderId="0" xfId="2" applyFont="1"/>
    <xf numFmtId="0" fontId="2" fillId="48" borderId="0" xfId="2" applyFont="1" applyFill="1"/>
    <xf numFmtId="0" fontId="5" fillId="9" borderId="0" xfId="2" applyFont="1" applyFill="1" applyBorder="1"/>
    <xf numFmtId="0" fontId="5" fillId="9" borderId="0" xfId="2" applyFont="1" applyFill="1"/>
    <xf numFmtId="0" fontId="5" fillId="30" borderId="0" xfId="2" applyFont="1" applyFill="1" applyBorder="1"/>
    <xf numFmtId="0" fontId="2" fillId="30" borderId="0" xfId="2" applyFont="1" applyFill="1"/>
    <xf numFmtId="0" fontId="58" fillId="0" borderId="0" xfId="2" applyFont="1" applyAlignment="1">
      <alignment horizontal="left"/>
    </xf>
    <xf numFmtId="0" fontId="17" fillId="0" borderId="0" xfId="2" applyFont="1" applyAlignment="1">
      <alignment horizontal="left"/>
    </xf>
    <xf numFmtId="0" fontId="59" fillId="0" borderId="0" xfId="2" applyFont="1" applyAlignment="1">
      <alignment horizontal="left"/>
    </xf>
    <xf numFmtId="0" fontId="17" fillId="0" borderId="0" xfId="2" applyFont="1" applyFill="1" applyAlignment="1">
      <alignment horizontal="left"/>
    </xf>
    <xf numFmtId="0" fontId="55" fillId="0" borderId="0" xfId="2" applyFont="1" applyFill="1" applyAlignment="1">
      <alignment horizontal="left" indent="1"/>
    </xf>
    <xf numFmtId="0" fontId="5" fillId="0" borderId="0" xfId="2" applyFont="1" applyFill="1" applyBorder="1" applyAlignment="1">
      <alignment horizontal="left" indent="1"/>
    </xf>
    <xf numFmtId="0" fontId="2" fillId="30" borderId="0" xfId="2" applyFont="1" applyFill="1" applyAlignment="1">
      <alignment horizontal="left" indent="1"/>
    </xf>
    <xf numFmtId="0" fontId="5" fillId="49" borderId="0" xfId="2" applyFont="1" applyFill="1" applyBorder="1" applyAlignment="1">
      <alignment horizontal="left" indent="1"/>
    </xf>
    <xf numFmtId="0" fontId="2" fillId="0" borderId="0" xfId="2" applyFont="1" applyAlignment="1">
      <alignment horizontal="left"/>
    </xf>
    <xf numFmtId="0" fontId="2" fillId="0" borderId="0" xfId="2" quotePrefix="1" applyFont="1"/>
    <xf numFmtId="0" fontId="17" fillId="0" borderId="0" xfId="2" applyFont="1" applyBorder="1" applyAlignment="1">
      <alignment horizontal="right"/>
    </xf>
    <xf numFmtId="0" fontId="58" fillId="0" borderId="0" xfId="2" applyFont="1" applyFill="1" applyAlignment="1">
      <alignment horizontal="left" indent="1"/>
    </xf>
    <xf numFmtId="0" fontId="5" fillId="0" borderId="0" xfId="2" applyFont="1" applyFill="1"/>
    <xf numFmtId="0" fontId="5" fillId="30" borderId="0" xfId="2" quotePrefix="1" applyNumberFormat="1" applyFont="1" applyFill="1"/>
    <xf numFmtId="0" fontId="60" fillId="55" borderId="0" xfId="2" quotePrefix="1" applyNumberFormat="1" applyFont="1" applyFill="1"/>
    <xf numFmtId="0" fontId="61" fillId="55" borderId="0" xfId="2" quotePrefix="1" applyNumberFormat="1" applyFont="1" applyFill="1"/>
    <xf numFmtId="0" fontId="2" fillId="3" borderId="0" xfId="2" applyFont="1" applyFill="1"/>
    <xf numFmtId="0" fontId="65" fillId="0" borderId="0" xfId="2" applyNumberFormat="1" applyFont="1"/>
    <xf numFmtId="0" fontId="5" fillId="0" borderId="0" xfId="2" applyFont="1" applyBorder="1"/>
    <xf numFmtId="0" fontId="2" fillId="49" borderId="0" xfId="2" applyFont="1" applyFill="1" applyBorder="1"/>
    <xf numFmtId="0" fontId="19" fillId="8" borderId="0" xfId="2" applyFont="1" applyFill="1" applyBorder="1"/>
    <xf numFmtId="0" fontId="17" fillId="30" borderId="0" xfId="2" applyFont="1" applyFill="1" applyAlignment="1">
      <alignment horizontal="left" indent="1"/>
    </xf>
    <xf numFmtId="0" fontId="17" fillId="30" borderId="0" xfId="2" quotePrefix="1" applyNumberFormat="1" applyFont="1" applyFill="1"/>
    <xf numFmtId="0" fontId="58" fillId="30" borderId="0" xfId="2" applyFont="1" applyFill="1" applyBorder="1" applyAlignment="1">
      <alignment horizontal="left" indent="1"/>
    </xf>
    <xf numFmtId="0" fontId="5" fillId="56" borderId="0" xfId="2" applyFont="1" applyFill="1"/>
    <xf numFmtId="0" fontId="2" fillId="56" borderId="0" xfId="2" applyFont="1" applyFill="1"/>
    <xf numFmtId="0" fontId="6" fillId="9" borderId="0" xfId="2" applyFont="1" applyFill="1"/>
    <xf numFmtId="0" fontId="58" fillId="30" borderId="0" xfId="2" applyFont="1" applyFill="1" applyAlignment="1">
      <alignment horizontal="left" indent="1"/>
    </xf>
    <xf numFmtId="0" fontId="5" fillId="0" borderId="0" xfId="2" applyFont="1" applyFill="1" applyAlignment="1"/>
    <xf numFmtId="0" fontId="62" fillId="0" borderId="0" xfId="2" applyFont="1" applyAlignment="1">
      <alignment horizontal="right"/>
    </xf>
    <xf numFmtId="0" fontId="68" fillId="0" borderId="0" xfId="2" applyFont="1"/>
    <xf numFmtId="0" fontId="5" fillId="30" borderId="0" xfId="2" applyNumberFormat="1" applyFont="1" applyFill="1"/>
    <xf numFmtId="0" fontId="38" fillId="0" borderId="0" xfId="2" applyFont="1"/>
    <xf numFmtId="0" fontId="34" fillId="0" borderId="0" xfId="2" applyFont="1" applyFill="1"/>
    <xf numFmtId="0" fontId="69" fillId="0" borderId="0" xfId="2" applyFont="1"/>
    <xf numFmtId="0" fontId="34" fillId="0" borderId="0" xfId="2" applyFont="1"/>
    <xf numFmtId="0" fontId="34" fillId="0" borderId="0" xfId="2" applyFont="1" applyAlignment="1">
      <alignment horizontal="right"/>
    </xf>
    <xf numFmtId="0" fontId="70" fillId="0" borderId="0" xfId="2" applyFont="1"/>
    <xf numFmtId="0" fontId="71" fillId="0" borderId="0" xfId="2" applyFont="1"/>
    <xf numFmtId="0" fontId="72" fillId="0" borderId="0" xfId="2" applyFont="1"/>
    <xf numFmtId="0" fontId="71" fillId="0" borderId="0" xfId="2" applyFont="1" applyAlignment="1">
      <alignment horizontal="right"/>
    </xf>
    <xf numFmtId="0" fontId="71" fillId="30" borderId="0" xfId="2" applyFont="1" applyFill="1"/>
    <xf numFmtId="164" fontId="73" fillId="0" borderId="0" xfId="2" applyNumberFormat="1" applyFont="1"/>
    <xf numFmtId="0" fontId="73" fillId="0" borderId="0" xfId="2" applyFont="1"/>
    <xf numFmtId="164" fontId="71" fillId="0" borderId="0" xfId="2" applyNumberFormat="1" applyFont="1"/>
    <xf numFmtId="0" fontId="71" fillId="0" borderId="0" xfId="2" applyFont="1" applyFill="1"/>
    <xf numFmtId="0" fontId="74" fillId="0" borderId="0" xfId="2" applyFont="1" applyFill="1"/>
    <xf numFmtId="0" fontId="75" fillId="0" borderId="0" xfId="2" applyFont="1"/>
    <xf numFmtId="0" fontId="76" fillId="0" borderId="0" xfId="2" applyFont="1" applyFill="1"/>
    <xf numFmtId="164" fontId="77" fillId="0" borderId="0" xfId="2" applyNumberFormat="1" applyFont="1" applyFill="1"/>
    <xf numFmtId="164" fontId="71" fillId="0" borderId="0" xfId="2" applyNumberFormat="1" applyFont="1" applyFill="1"/>
    <xf numFmtId="0" fontId="73" fillId="0" borderId="0" xfId="2" applyFont="1" applyFill="1"/>
    <xf numFmtId="0" fontId="1" fillId="46" borderId="0" xfId="2" applyFill="1"/>
    <xf numFmtId="0" fontId="1" fillId="53" borderId="0" xfId="2" applyFont="1" applyFill="1"/>
    <xf numFmtId="0" fontId="1" fillId="52" borderId="0" xfId="2" applyFont="1" applyFill="1"/>
    <xf numFmtId="0" fontId="3" fillId="0" borderId="0" xfId="2" applyFont="1" applyAlignment="1">
      <alignment horizontal="center"/>
    </xf>
    <xf numFmtId="0" fontId="78" fillId="0" borderId="0" xfId="2" applyFont="1" applyAlignment="1">
      <alignment horizontal="center"/>
    </xf>
    <xf numFmtId="0" fontId="38" fillId="12" borderId="0" xfId="2" applyFont="1" applyFill="1"/>
    <xf numFmtId="0" fontId="38" fillId="11" borderId="0" xfId="2" applyFont="1" applyFill="1"/>
    <xf numFmtId="0" fontId="38" fillId="0" borderId="0" xfId="2" applyFont="1" applyAlignment="1">
      <alignment horizontal="right"/>
    </xf>
    <xf numFmtId="0" fontId="1" fillId="0" borderId="0" xfId="2" applyAlignment="1">
      <alignment horizontal="center"/>
    </xf>
    <xf numFmtId="0" fontId="0" fillId="57" borderId="0" xfId="0" applyFill="1"/>
    <xf numFmtId="0" fontId="55" fillId="0" borderId="0" xfId="0" applyFont="1" applyAlignment="1">
      <alignment horizontal="left" indent="1"/>
    </xf>
    <xf numFmtId="0" fontId="55" fillId="0" borderId="0" xfId="0" applyFont="1"/>
    <xf numFmtId="0" fontId="0" fillId="58" borderId="0" xfId="0" applyFill="1"/>
    <xf numFmtId="0" fontId="44" fillId="7" borderId="0" xfId="0" applyFont="1" applyFill="1"/>
    <xf numFmtId="0" fontId="0" fillId="7" borderId="0" xfId="0" applyFill="1"/>
    <xf numFmtId="0" fontId="47" fillId="0" borderId="0" xfId="0" applyFont="1" applyFill="1"/>
    <xf numFmtId="0" fontId="1" fillId="57" borderId="0" xfId="0" applyFont="1" applyFill="1"/>
    <xf numFmtId="0" fontId="0" fillId="0" borderId="0" xfId="0" applyAlignment="1">
      <alignment vertical="top"/>
    </xf>
    <xf numFmtId="0" fontId="0" fillId="9" borderId="0" xfId="0" applyFill="1" applyBorder="1"/>
    <xf numFmtId="0" fontId="0" fillId="50" borderId="1" xfId="0" applyFill="1" applyBorder="1"/>
    <xf numFmtId="0" fontId="0" fillId="8" borderId="0" xfId="0" applyFill="1"/>
    <xf numFmtId="0" fontId="1" fillId="8" borderId="0" xfId="0" applyFont="1" applyFill="1"/>
    <xf numFmtId="0" fontId="0" fillId="0" borderId="2" xfId="0" applyFill="1" applyBorder="1"/>
    <xf numFmtId="0" fontId="0" fillId="0" borderId="3" xfId="0" applyBorder="1"/>
    <xf numFmtId="0" fontId="0" fillId="0" borderId="3" xfId="0" applyFill="1" applyBorder="1"/>
    <xf numFmtId="0" fontId="0" fillId="8" borderId="3" xfId="0" applyFill="1" applyBorder="1"/>
    <xf numFmtId="0" fontId="1" fillId="0" borderId="0" xfId="0" applyFont="1" applyFill="1" applyAlignment="1">
      <alignment horizontal="right"/>
    </xf>
    <xf numFmtId="0" fontId="0" fillId="0" borderId="0" xfId="0" applyFill="1" applyBorder="1"/>
    <xf numFmtId="0" fontId="1" fillId="0" borderId="0" xfId="0" applyFont="1" applyAlignment="1">
      <alignment horizontal="right"/>
    </xf>
    <xf numFmtId="0" fontId="0" fillId="0" borderId="4" xfId="0" applyBorder="1"/>
    <xf numFmtId="0" fontId="0" fillId="0" borderId="2" xfId="0" applyBorder="1"/>
    <xf numFmtId="0" fontId="0" fillId="0" borderId="5" xfId="0" applyFill="1" applyBorder="1"/>
    <xf numFmtId="0" fontId="0" fillId="0" borderId="6" xfId="0" applyFill="1" applyBorder="1"/>
    <xf numFmtId="0" fontId="0" fillId="0" borderId="1" xfId="0" applyBorder="1"/>
    <xf numFmtId="0" fontId="0" fillId="8" borderId="0" xfId="0" applyFill="1" applyBorder="1"/>
    <xf numFmtId="0" fontId="0" fillId="6" borderId="0" xfId="0" applyFill="1"/>
    <xf numFmtId="4" fontId="0" fillId="0" borderId="0" xfId="0" applyNumberFormat="1"/>
    <xf numFmtId="0" fontId="14" fillId="0" borderId="0" xfId="2" applyFont="1"/>
    <xf numFmtId="0" fontId="44" fillId="0" borderId="0" xfId="2" applyFont="1" applyFill="1"/>
    <xf numFmtId="0" fontId="36" fillId="59" borderId="0" xfId="2" applyFont="1" applyFill="1" applyAlignment="1">
      <alignment horizontal="center" vertical="top" wrapText="1"/>
    </xf>
    <xf numFmtId="0" fontId="36" fillId="59" borderId="0" xfId="2" applyFont="1" applyFill="1" applyAlignment="1">
      <alignment horizontal="center"/>
    </xf>
    <xf numFmtId="0" fontId="14" fillId="0" borderId="0" xfId="2" applyFont="1" applyFill="1"/>
    <xf numFmtId="0" fontId="14" fillId="0" borderId="0" xfId="2" applyFont="1" applyFill="1" applyAlignment="1">
      <alignment horizontal="center"/>
    </xf>
    <xf numFmtId="0" fontId="36" fillId="30" borderId="0" xfId="2" applyFont="1" applyFill="1" applyAlignment="1"/>
    <xf numFmtId="0" fontId="2" fillId="30" borderId="0" xfId="2" applyFont="1" applyFill="1" applyAlignment="1"/>
    <xf numFmtId="0" fontId="2" fillId="30" borderId="0" xfId="2" applyFont="1" applyFill="1" applyAlignment="1">
      <alignment horizontal="center"/>
    </xf>
    <xf numFmtId="0" fontId="36" fillId="3" borderId="0" xfId="2" quotePrefix="1" applyFont="1" applyFill="1" applyAlignment="1"/>
    <xf numFmtId="0" fontId="2" fillId="3" borderId="0" xfId="2" applyFont="1" applyFill="1" applyAlignment="1"/>
    <xf numFmtId="0" fontId="2" fillId="3" borderId="0" xfId="2" applyFont="1" applyFill="1" applyAlignment="1">
      <alignment horizontal="center"/>
    </xf>
    <xf numFmtId="0" fontId="36" fillId="9" borderId="0" xfId="2" applyFont="1" applyFill="1" applyAlignment="1">
      <alignment horizontal="left"/>
    </xf>
    <xf numFmtId="0" fontId="2" fillId="9" borderId="0" xfId="2" applyFont="1" applyFill="1" applyAlignment="1"/>
    <xf numFmtId="0" fontId="2" fillId="9" borderId="0" xfId="2" applyFont="1" applyFill="1" applyAlignment="1">
      <alignment horizontal="center"/>
    </xf>
    <xf numFmtId="0" fontId="0" fillId="0" borderId="0" xfId="0" applyFont="1"/>
    <xf numFmtId="0" fontId="2" fillId="0" borderId="0" xfId="0" applyFont="1" applyFill="1" applyAlignment="1">
      <alignment horizontal="center" textRotation="90"/>
    </xf>
    <xf numFmtId="164" fontId="2" fillId="0" borderId="0" xfId="0" applyNumberFormat="1" applyFont="1"/>
    <xf numFmtId="0" fontId="81" fillId="18" borderId="0" xfId="0" applyFont="1" applyFill="1"/>
    <xf numFmtId="0" fontId="82" fillId="0" borderId="0" xfId="0" applyFont="1" applyFill="1" applyAlignment="1"/>
    <xf numFmtId="0" fontId="82" fillId="0" borderId="0" xfId="0" applyFont="1"/>
    <xf numFmtId="164" fontId="82" fillId="0" borderId="0" xfId="0" applyNumberFormat="1" applyFont="1"/>
    <xf numFmtId="0" fontId="82" fillId="18" borderId="0" xfId="0" applyFont="1" applyFill="1"/>
    <xf numFmtId="0" fontId="81" fillId="0" borderId="0" xfId="0" applyFont="1"/>
    <xf numFmtId="0" fontId="5" fillId="19" borderId="0" xfId="0" applyFont="1" applyFill="1" applyAlignment="1">
      <alignment horizontal="left" indent="1"/>
    </xf>
    <xf numFmtId="0" fontId="2" fillId="11" borderId="0" xfId="0" applyFont="1" applyFill="1"/>
    <xf numFmtId="0" fontId="2" fillId="20" borderId="0" xfId="0" applyFont="1" applyFill="1"/>
    <xf numFmtId="0" fontId="5" fillId="0" borderId="0" xfId="0" applyFont="1" applyAlignment="1">
      <alignment horizontal="left" indent="1"/>
    </xf>
    <xf numFmtId="0" fontId="2" fillId="19" borderId="0" xfId="0" applyFont="1" applyFill="1"/>
    <xf numFmtId="0" fontId="5" fillId="11" borderId="0" xfId="0" applyFont="1" applyFill="1" applyAlignment="1">
      <alignment horizontal="left" indent="1"/>
    </xf>
    <xf numFmtId="164" fontId="14" fillId="0" borderId="0" xfId="0" applyNumberFormat="1" applyFont="1"/>
    <xf numFmtId="0" fontId="5" fillId="21" borderId="0" xfId="0" applyFont="1" applyFill="1"/>
    <xf numFmtId="0" fontId="5" fillId="0" borderId="0" xfId="0" applyFont="1" applyFill="1" applyAlignment="1">
      <alignment horizontal="left" indent="1"/>
    </xf>
    <xf numFmtId="164" fontId="83" fillId="0" borderId="0" xfId="0" applyNumberFormat="1" applyFont="1"/>
    <xf numFmtId="0" fontId="83" fillId="0" borderId="0" xfId="0" applyFont="1"/>
    <xf numFmtId="0" fontId="83" fillId="0" borderId="0" xfId="0" applyFont="1" applyFill="1"/>
    <xf numFmtId="0" fontId="81" fillId="11" borderId="0" xfId="0" applyFont="1" applyFill="1"/>
    <xf numFmtId="0" fontId="82" fillId="0" borderId="0" xfId="0" applyFont="1" applyFill="1"/>
    <xf numFmtId="0" fontId="5" fillId="11" borderId="0" xfId="0" applyFont="1" applyFill="1"/>
    <xf numFmtId="0" fontId="66" fillId="10" borderId="0" xfId="0" applyFont="1" applyFill="1"/>
    <xf numFmtId="0" fontId="13" fillId="10" borderId="0" xfId="0" applyFont="1" applyFill="1" applyAlignment="1"/>
    <xf numFmtId="164" fontId="85" fillId="10" borderId="0" xfId="0" applyNumberFormat="1" applyFont="1" applyFill="1"/>
    <xf numFmtId="0" fontId="85" fillId="10" borderId="0" xfId="0" applyFont="1" applyFill="1"/>
    <xf numFmtId="164" fontId="2" fillId="0" borderId="0" xfId="0" applyNumberFormat="1" applyFont="1" applyFill="1"/>
    <xf numFmtId="0" fontId="2" fillId="22" borderId="0" xfId="0" applyFont="1" applyFill="1"/>
    <xf numFmtId="164" fontId="85" fillId="10" borderId="0" xfId="0" quotePrefix="1" applyNumberFormat="1" applyFont="1" applyFill="1"/>
    <xf numFmtId="0" fontId="85" fillId="10" borderId="0" xfId="0" quotePrefix="1" applyFont="1" applyFill="1"/>
    <xf numFmtId="164" fontId="11" fillId="0" borderId="0" xfId="0" applyNumberFormat="1" applyFont="1" applyFill="1"/>
    <xf numFmtId="0" fontId="81" fillId="0" borderId="0" xfId="0" applyFont="1" applyFill="1"/>
    <xf numFmtId="0" fontId="82" fillId="11" borderId="0" xfId="0" applyFont="1" applyFill="1"/>
    <xf numFmtId="0" fontId="82" fillId="19" borderId="0" xfId="0" applyFont="1" applyFill="1"/>
    <xf numFmtId="0" fontId="13" fillId="10" borderId="0" xfId="0" applyFont="1" applyFill="1"/>
    <xf numFmtId="0" fontId="5" fillId="19" borderId="0" xfId="0" applyFont="1" applyFill="1"/>
    <xf numFmtId="0" fontId="5" fillId="23" borderId="0" xfId="0" applyFont="1" applyFill="1" applyAlignment="1">
      <alignment horizontal="left" indent="1"/>
    </xf>
    <xf numFmtId="0" fontId="2" fillId="23" borderId="0" xfId="0" applyFont="1" applyFill="1"/>
    <xf numFmtId="0" fontId="81" fillId="0" borderId="0" xfId="0" applyFont="1" applyFill="1" applyAlignment="1">
      <alignment horizontal="left"/>
    </xf>
    <xf numFmtId="164" fontId="82" fillId="0" borderId="0" xfId="0" applyNumberFormat="1" applyFont="1" applyFill="1"/>
    <xf numFmtId="0" fontId="0" fillId="0" borderId="0" xfId="0" applyFont="1" applyFill="1"/>
    <xf numFmtId="0" fontId="2" fillId="24" borderId="0" xfId="0" applyFont="1" applyFill="1"/>
    <xf numFmtId="0" fontId="2" fillId="25" borderId="0" xfId="0" applyFont="1" applyFill="1"/>
    <xf numFmtId="0" fontId="20" fillId="26" borderId="0" xfId="0" applyFont="1" applyFill="1"/>
    <xf numFmtId="0" fontId="2" fillId="28" borderId="0" xfId="0" applyFont="1" applyFill="1"/>
    <xf numFmtId="0" fontId="2" fillId="29" borderId="0" xfId="0" applyFont="1" applyFill="1"/>
    <xf numFmtId="0" fontId="0" fillId="0" borderId="0" xfId="2" applyFont="1"/>
    <xf numFmtId="9" fontId="88" fillId="0" borderId="0" xfId="1" applyFont="1" applyFill="1"/>
    <xf numFmtId="9" fontId="71" fillId="0" borderId="0" xfId="1" applyFont="1" applyFill="1"/>
    <xf numFmtId="0" fontId="2" fillId="51" borderId="0" xfId="0" applyFont="1" applyFill="1"/>
    <xf numFmtId="0" fontId="14" fillId="51" borderId="0" xfId="0" applyFont="1" applyFill="1"/>
    <xf numFmtId="0" fontId="5" fillId="51" borderId="0" xfId="0" applyFont="1" applyFill="1"/>
    <xf numFmtId="164" fontId="14" fillId="51" borderId="0" xfId="0" applyNumberFormat="1" applyFont="1" applyFill="1" applyAlignment="1">
      <alignment horizontal="right"/>
    </xf>
    <xf numFmtId="164" fontId="2" fillId="51" borderId="0" xfId="0" applyNumberFormat="1" applyFont="1" applyFill="1" applyAlignment="1">
      <alignment horizontal="right"/>
    </xf>
    <xf numFmtId="0" fontId="7" fillId="0" borderId="0" xfId="0" applyFont="1" applyFill="1"/>
    <xf numFmtId="0" fontId="1" fillId="0" borderId="0" xfId="2" applyAlignment="1">
      <alignment horizontal="left"/>
    </xf>
    <xf numFmtId="0" fontId="0" fillId="0" borderId="0" xfId="0" applyAlignment="1">
      <alignment horizontal="left"/>
    </xf>
    <xf numFmtId="0" fontId="0" fillId="0" borderId="0" xfId="0" applyAlignment="1">
      <alignment horizontal="center"/>
    </xf>
    <xf numFmtId="0" fontId="2" fillId="46" borderId="0" xfId="0" applyFont="1" applyFill="1"/>
    <xf numFmtId="0" fontId="9" fillId="46" borderId="0" xfId="0" applyFont="1" applyFill="1"/>
    <xf numFmtId="0" fontId="20" fillId="46" borderId="0" xfId="0" applyFont="1" applyFill="1"/>
    <xf numFmtId="0" fontId="2" fillId="52" borderId="0" xfId="0" applyFont="1" applyFill="1"/>
    <xf numFmtId="0" fontId="2" fillId="60" borderId="0" xfId="0" applyFont="1" applyFill="1"/>
    <xf numFmtId="0" fontId="7" fillId="60" borderId="0" xfId="0" applyFont="1" applyFill="1"/>
    <xf numFmtId="0" fontId="1" fillId="60" borderId="0" xfId="2" applyFill="1" applyAlignment="1">
      <alignment horizontal="left"/>
    </xf>
    <xf numFmtId="0" fontId="2" fillId="52" borderId="0" xfId="0" applyFont="1" applyFill="1" applyAlignment="1">
      <alignment horizontal="left" indent="1"/>
    </xf>
    <xf numFmtId="0" fontId="2" fillId="51" borderId="0" xfId="0" applyFont="1" applyFill="1" applyAlignment="1">
      <alignment horizontal="left"/>
    </xf>
    <xf numFmtId="0" fontId="2" fillId="52" borderId="0" xfId="0" applyFont="1" applyFill="1" applyAlignment="1">
      <alignment horizontal="left"/>
    </xf>
    <xf numFmtId="0" fontId="2" fillId="60" borderId="0" xfId="0" applyFont="1" applyFill="1" applyAlignment="1">
      <alignment horizontal="left" indent="1"/>
    </xf>
    <xf numFmtId="0" fontId="2" fillId="60" borderId="0" xfId="0" applyFont="1" applyFill="1" applyAlignment="1">
      <alignment horizontal="left"/>
    </xf>
    <xf numFmtId="0" fontId="2" fillId="61" borderId="0" xfId="0" applyFont="1" applyFill="1"/>
    <xf numFmtId="0" fontId="2" fillId="61" borderId="0" xfId="0" applyFont="1" applyFill="1" applyAlignment="1">
      <alignment horizontal="left" indent="1"/>
    </xf>
    <xf numFmtId="0" fontId="7" fillId="61" borderId="0" xfId="0" applyFont="1" applyFill="1"/>
    <xf numFmtId="0" fontId="1" fillId="61" borderId="0" xfId="2" applyFill="1" applyAlignment="1">
      <alignment horizontal="left"/>
    </xf>
    <xf numFmtId="0" fontId="2" fillId="62" borderId="0" xfId="0" applyFont="1" applyFill="1"/>
    <xf numFmtId="0" fontId="7" fillId="62" borderId="0" xfId="0" applyFont="1" applyFill="1"/>
    <xf numFmtId="0" fontId="1" fillId="62" borderId="0" xfId="2" applyFill="1" applyAlignment="1">
      <alignment horizontal="left"/>
    </xf>
    <xf numFmtId="0" fontId="1" fillId="0" borderId="0" xfId="0" applyFont="1" applyAlignment="1">
      <alignment horizontal="center"/>
    </xf>
    <xf numFmtId="0" fontId="0" fillId="0" borderId="0" xfId="0" applyAlignment="1">
      <alignment horizontal="center"/>
    </xf>
    <xf numFmtId="0" fontId="89" fillId="0" borderId="0" xfId="0" applyFont="1"/>
    <xf numFmtId="0" fontId="2" fillId="63" borderId="0" xfId="0" applyFont="1" applyFill="1" applyAlignment="1">
      <alignment horizontal="left" indent="1"/>
    </xf>
    <xf numFmtId="0" fontId="2" fillId="63" borderId="0" xfId="0" applyFont="1" applyFill="1" applyAlignment="1">
      <alignment horizontal="center"/>
    </xf>
    <xf numFmtId="0" fontId="5" fillId="63" borderId="0" xfId="0" applyFont="1" applyFill="1" applyAlignment="1">
      <alignment horizontal="left" indent="1"/>
    </xf>
    <xf numFmtId="0" fontId="5" fillId="9" borderId="0" xfId="0" applyFont="1" applyFill="1"/>
    <xf numFmtId="0" fontId="2" fillId="9" borderId="0" xfId="0" applyFont="1" applyFill="1" applyAlignment="1">
      <alignment horizontal="center"/>
    </xf>
    <xf numFmtId="0" fontId="14" fillId="0" borderId="0" xfId="0" applyFont="1" applyAlignment="1">
      <alignment horizontal="center"/>
    </xf>
    <xf numFmtId="1" fontId="2" fillId="0" borderId="0" xfId="0" applyNumberFormat="1" applyFont="1" applyAlignment="1">
      <alignment horizontal="center"/>
    </xf>
    <xf numFmtId="1" fontId="2" fillId="0" borderId="0" xfId="0" applyNumberFormat="1" applyFont="1" applyAlignment="1"/>
    <xf numFmtId="1" fontId="2" fillId="6" borderId="0" xfId="0" applyNumberFormat="1" applyFont="1" applyFill="1" applyAlignment="1"/>
    <xf numFmtId="1" fontId="2" fillId="6" borderId="0" xfId="0" applyNumberFormat="1" applyFont="1" applyFill="1" applyAlignment="1">
      <alignment horizontal="center"/>
    </xf>
    <xf numFmtId="1" fontId="2" fillId="0" borderId="0" xfId="0" applyNumberFormat="1" applyFont="1" applyAlignment="1">
      <alignment horizontal="left"/>
    </xf>
    <xf numFmtId="1" fontId="2" fillId="6" borderId="0" xfId="0" applyNumberFormat="1" applyFont="1" applyFill="1" applyAlignment="1">
      <alignment horizontal="left"/>
    </xf>
    <xf numFmtId="1" fontId="2" fillId="63" borderId="0" xfId="0" applyNumberFormat="1" applyFont="1" applyFill="1" applyAlignment="1"/>
    <xf numFmtId="1" fontId="2" fillId="63" borderId="0" xfId="0" applyNumberFormat="1" applyFont="1" applyFill="1" applyAlignment="1">
      <alignment horizontal="center"/>
    </xf>
    <xf numFmtId="1" fontId="89" fillId="64" borderId="0" xfId="0" applyNumberFormat="1" applyFont="1" applyFill="1" applyAlignment="1">
      <alignment horizontal="center"/>
    </xf>
    <xf numFmtId="0" fontId="20" fillId="30" borderId="0" xfId="0" applyFont="1" applyFill="1" applyAlignment="1">
      <alignment horizontal="center"/>
    </xf>
    <xf numFmtId="0" fontId="90" fillId="30" borderId="0" xfId="0" applyFont="1" applyFill="1" applyAlignment="1">
      <alignment horizontal="center"/>
    </xf>
    <xf numFmtId="0" fontId="6" fillId="9" borderId="0" xfId="0" applyFont="1" applyFill="1"/>
    <xf numFmtId="164" fontId="6" fillId="59" borderId="0" xfId="0" applyNumberFormat="1" applyFont="1" applyFill="1" applyAlignment="1">
      <alignment horizontal="center"/>
    </xf>
    <xf numFmtId="0" fontId="91" fillId="8" borderId="0" xfId="0" applyFont="1" applyFill="1"/>
    <xf numFmtId="1" fontId="92" fillId="8" borderId="0" xfId="0" applyNumberFormat="1" applyFont="1" applyFill="1" applyAlignment="1">
      <alignment horizontal="center"/>
    </xf>
    <xf numFmtId="0" fontId="6" fillId="8" borderId="0" xfId="0" applyFont="1" applyFill="1" applyAlignment="1">
      <alignment horizontal="center"/>
    </xf>
    <xf numFmtId="0" fontId="6" fillId="0" borderId="0" xfId="0" applyFont="1" applyAlignment="1">
      <alignment horizontal="center"/>
    </xf>
    <xf numFmtId="1" fontId="89" fillId="0" borderId="0" xfId="0" applyNumberFormat="1" applyFont="1" applyFill="1" applyAlignment="1">
      <alignment horizontal="center"/>
    </xf>
    <xf numFmtId="0" fontId="44" fillId="0" borderId="0" xfId="0" applyFont="1" applyAlignment="1">
      <alignment horizontal="left"/>
    </xf>
    <xf numFmtId="0" fontId="0" fillId="30" borderId="0" xfId="0" applyFill="1" applyAlignment="1">
      <alignment horizontal="center"/>
    </xf>
    <xf numFmtId="0" fontId="48" fillId="30" borderId="0" xfId="0" applyFont="1" applyFill="1" applyAlignment="1">
      <alignment horizontal="left"/>
    </xf>
    <xf numFmtId="0" fontId="0" fillId="59" borderId="0" xfId="0" applyFill="1"/>
    <xf numFmtId="0" fontId="89" fillId="0" borderId="0" xfId="0" quotePrefix="1" applyFont="1"/>
    <xf numFmtId="0" fontId="89" fillId="7" borderId="0" xfId="0" applyFont="1" applyFill="1"/>
    <xf numFmtId="1" fontId="2" fillId="0" borderId="0" xfId="0" applyNumberFormat="1" applyFont="1" applyAlignment="1">
      <alignment horizontal="right"/>
    </xf>
    <xf numFmtId="1" fontId="1" fillId="0" borderId="0" xfId="0" applyNumberFormat="1" applyFont="1"/>
    <xf numFmtId="1" fontId="0" fillId="0" borderId="0" xfId="0" applyNumberFormat="1"/>
    <xf numFmtId="1" fontId="0" fillId="0" borderId="0" xfId="0" applyNumberFormat="1" applyFont="1" applyAlignment="1">
      <alignment horizontal="right"/>
    </xf>
    <xf numFmtId="1" fontId="0" fillId="0" borderId="0" xfId="0" applyNumberFormat="1" applyAlignment="1">
      <alignment horizontal="right"/>
    </xf>
    <xf numFmtId="1" fontId="47" fillId="0" borderId="0" xfId="0" applyNumberFormat="1" applyFont="1" applyAlignment="1">
      <alignment horizontal="right"/>
    </xf>
    <xf numFmtId="0" fontId="2" fillId="0" borderId="0" xfId="0" applyFont="1" applyFill="1" applyAlignment="1">
      <alignment horizontal="center" textRotation="90"/>
    </xf>
    <xf numFmtId="1" fontId="0" fillId="8" borderId="0" xfId="0" applyNumberFormat="1" applyFont="1" applyFill="1" applyAlignment="1">
      <alignment horizontal="right"/>
    </xf>
    <xf numFmtId="1" fontId="0" fillId="9" borderId="0" xfId="0" applyNumberFormat="1" applyFill="1" applyAlignment="1">
      <alignment horizontal="right"/>
    </xf>
    <xf numFmtId="1" fontId="0" fillId="9" borderId="0" xfId="0" applyNumberFormat="1" applyFont="1" applyFill="1" applyAlignment="1">
      <alignment horizontal="right"/>
    </xf>
    <xf numFmtId="0" fontId="44" fillId="0" borderId="0" xfId="0" applyFont="1" applyFill="1"/>
    <xf numFmtId="0" fontId="0" fillId="0" borderId="0" xfId="0" applyAlignment="1">
      <alignment horizontal="right"/>
    </xf>
    <xf numFmtId="0" fontId="44" fillId="0" borderId="0" xfId="0" applyFont="1" applyAlignment="1">
      <alignment horizontal="right"/>
    </xf>
    <xf numFmtId="0" fontId="47" fillId="0" borderId="0" xfId="0" applyFont="1" applyAlignment="1">
      <alignment horizontal="right"/>
    </xf>
    <xf numFmtId="0" fontId="0" fillId="3" borderId="0" xfId="0" applyFill="1" applyAlignment="1">
      <alignment horizontal="right"/>
    </xf>
    <xf numFmtId="0" fontId="44" fillId="3" borderId="0" xfId="0" applyFont="1" applyFill="1" applyAlignment="1">
      <alignment horizontal="right"/>
    </xf>
    <xf numFmtId="0" fontId="44" fillId="9" borderId="0" xfId="0" applyFont="1" applyFill="1" applyAlignment="1">
      <alignment horizontal="right"/>
    </xf>
    <xf numFmtId="0" fontId="47" fillId="44" borderId="0" xfId="0" applyFont="1" applyFill="1" applyAlignment="1">
      <alignment horizontal="right"/>
    </xf>
    <xf numFmtId="0" fontId="0" fillId="0" borderId="0" xfId="0" applyFont="1" applyAlignment="1">
      <alignment horizontal="right"/>
    </xf>
    <xf numFmtId="0" fontId="44" fillId="0" borderId="0" xfId="0" applyFont="1" applyFill="1" applyAlignment="1">
      <alignment horizontal="right"/>
    </xf>
    <xf numFmtId="0" fontId="47" fillId="0" borderId="0" xfId="0" applyFont="1" applyFill="1" applyAlignment="1">
      <alignment horizontal="right"/>
    </xf>
    <xf numFmtId="0" fontId="44" fillId="44" borderId="0" xfId="0" applyFont="1" applyFill="1" applyAlignment="1">
      <alignment horizontal="right"/>
    </xf>
    <xf numFmtId="0" fontId="0" fillId="30" borderId="0" xfId="0" applyFont="1" applyFill="1"/>
    <xf numFmtId="0" fontId="95" fillId="0" borderId="0" xfId="0" applyFont="1"/>
    <xf numFmtId="0" fontId="95" fillId="0" borderId="0" xfId="0" applyFont="1" applyAlignment="1">
      <alignment horizontal="right"/>
    </xf>
    <xf numFmtId="1" fontId="95" fillId="0" borderId="0" xfId="0" applyNumberFormat="1" applyFont="1" applyAlignment="1">
      <alignment horizontal="right"/>
    </xf>
    <xf numFmtId="0" fontId="95" fillId="0" borderId="0" xfId="0" applyFont="1" applyFill="1" applyAlignment="1">
      <alignment horizontal="right"/>
    </xf>
    <xf numFmtId="0" fontId="0" fillId="30" borderId="0" xfId="0" applyFont="1" applyFill="1" applyAlignment="1">
      <alignment horizontal="right"/>
    </xf>
    <xf numFmtId="1" fontId="44" fillId="0" borderId="0" xfId="0" applyNumberFormat="1" applyFont="1" applyAlignment="1">
      <alignment horizontal="right"/>
    </xf>
    <xf numFmtId="0" fontId="0" fillId="9" borderId="0" xfId="0" applyFont="1" applyFill="1" applyAlignment="1">
      <alignment horizontal="right"/>
    </xf>
    <xf numFmtId="0" fontId="44" fillId="45" borderId="0" xfId="0" applyFont="1" applyFill="1"/>
    <xf numFmtId="0" fontId="44" fillId="44" borderId="0" xfId="0" applyFont="1" applyFill="1"/>
    <xf numFmtId="0" fontId="34" fillId="0" borderId="0" xfId="0" applyFont="1" applyAlignment="1">
      <alignment horizontal="center"/>
    </xf>
    <xf numFmtId="0" fontId="14" fillId="8" borderId="0" xfId="0" applyFont="1" applyFill="1"/>
    <xf numFmtId="0" fontId="14" fillId="9" borderId="0" xfId="0" applyFont="1" applyFill="1"/>
    <xf numFmtId="0" fontId="14" fillId="65" borderId="0" xfId="0" applyFont="1" applyFill="1"/>
    <xf numFmtId="1" fontId="2" fillId="8" borderId="0" xfId="0" applyNumberFormat="1" applyFont="1" applyFill="1" applyAlignment="1">
      <alignment horizontal="right"/>
    </xf>
    <xf numFmtId="1" fontId="2" fillId="9" borderId="0" xfId="0" applyNumberFormat="1" applyFont="1" applyFill="1" applyAlignment="1">
      <alignment horizontal="right"/>
    </xf>
    <xf numFmtId="0" fontId="2" fillId="0" borderId="0" xfId="0" applyFont="1" applyFill="1" applyAlignment="1">
      <alignment textRotation="90"/>
    </xf>
    <xf numFmtId="1" fontId="0" fillId="0" borderId="0" xfId="0" applyNumberFormat="1" applyFill="1"/>
    <xf numFmtId="1" fontId="42" fillId="0" borderId="0" xfId="0" applyNumberFormat="1" applyFont="1" applyFill="1"/>
    <xf numFmtId="1" fontId="45" fillId="0" borderId="0" xfId="0" applyNumberFormat="1" applyFont="1" applyFill="1"/>
    <xf numFmtId="1" fontId="11" fillId="0" borderId="0" xfId="0" applyNumberFormat="1" applyFont="1" applyFill="1" applyAlignment="1">
      <alignment horizontal="right"/>
    </xf>
    <xf numFmtId="0" fontId="2" fillId="0" borderId="0" xfId="0" applyFont="1" applyFill="1" applyAlignment="1">
      <alignment vertical="top"/>
    </xf>
    <xf numFmtId="0" fontId="6" fillId="0" borderId="0" xfId="0" applyFont="1" applyAlignment="1">
      <alignment wrapText="1"/>
    </xf>
    <xf numFmtId="0" fontId="0" fillId="0" borderId="0" xfId="0" applyAlignment="1">
      <alignment horizontal="center"/>
    </xf>
    <xf numFmtId="0" fontId="32" fillId="0" borderId="0" xfId="2" applyFont="1" applyBorder="1" applyAlignment="1">
      <alignment horizontal="center" textRotation="90"/>
    </xf>
    <xf numFmtId="0" fontId="32" fillId="0" borderId="0" xfId="2" applyFont="1" applyBorder="1" applyAlignment="1">
      <alignment horizontal="justify" textRotation="90"/>
    </xf>
    <xf numFmtId="0" fontId="32" fillId="0" borderId="0" xfId="2" applyFont="1" applyBorder="1" applyAlignment="1">
      <alignment wrapText="1"/>
    </xf>
    <xf numFmtId="0" fontId="32" fillId="0" borderId="0" xfId="2" applyFont="1" applyBorder="1" applyAlignment="1"/>
    <xf numFmtId="0" fontId="2" fillId="0" borderId="0" xfId="2" applyFont="1" applyBorder="1" applyAlignment="1">
      <alignment horizontal="center"/>
    </xf>
    <xf numFmtId="0" fontId="32" fillId="0" borderId="0" xfId="2" applyFont="1" applyBorder="1" applyAlignment="1">
      <alignment textRotation="90"/>
    </xf>
    <xf numFmtId="0" fontId="0" fillId="0" borderId="0" xfId="0" applyFont="1" applyFill="1" applyAlignment="1"/>
    <xf numFmtId="0" fontId="32" fillId="0" borderId="0" xfId="0" applyFont="1" applyAlignment="1">
      <alignment horizontal="center"/>
    </xf>
    <xf numFmtId="0" fontId="0" fillId="0" borderId="0" xfId="0" applyFont="1" applyAlignment="1">
      <alignment horizontal="center"/>
    </xf>
    <xf numFmtId="0" fontId="1" fillId="0" borderId="0" xfId="0" applyFont="1" applyAlignment="1">
      <alignment horizontal="center"/>
    </xf>
    <xf numFmtId="1" fontId="0" fillId="0" borderId="0" xfId="0" applyNumberFormat="1" applyFont="1" applyAlignment="1">
      <alignment horizontal="center"/>
    </xf>
    <xf numFmtId="1" fontId="1" fillId="0" borderId="0" xfId="0" applyNumberFormat="1" applyFont="1" applyAlignment="1">
      <alignment horizontal="center"/>
    </xf>
    <xf numFmtId="0" fontId="2" fillId="0" borderId="0" xfId="2" applyFont="1" applyAlignment="1">
      <alignment horizontal="center" textRotation="90"/>
    </xf>
    <xf numFmtId="0" fontId="71" fillId="0" borderId="0" xfId="2" applyFont="1" applyFill="1" applyAlignment="1">
      <alignment horizontal="center"/>
    </xf>
    <xf numFmtId="0" fontId="2" fillId="0" borderId="0" xfId="0" applyFont="1" applyFill="1" applyAlignment="1">
      <alignment horizontal="center" textRotation="90"/>
    </xf>
    <xf numFmtId="0" fontId="1" fillId="0" borderId="0" xfId="2" applyFont="1" applyAlignment="1">
      <alignment horizontal="left"/>
    </xf>
    <xf numFmtId="0" fontId="1" fillId="0" borderId="0" xfId="2" applyAlignment="1">
      <alignment horizontal="center"/>
    </xf>
    <xf numFmtId="0" fontId="6" fillId="0" borderId="0" xfId="2" applyFont="1" applyAlignment="1">
      <alignment horizontal="center" textRotation="90"/>
    </xf>
    <xf numFmtId="0" fontId="1" fillId="0" borderId="0" xfId="2" applyFont="1" applyAlignment="1">
      <alignment horizontal="center"/>
    </xf>
    <xf numFmtId="0" fontId="1" fillId="0" borderId="0" xfId="2" applyAlignment="1">
      <alignment textRotation="90"/>
    </xf>
    <xf numFmtId="0" fontId="1" fillId="0" borderId="0" xfId="2" applyAlignment="1">
      <alignment horizontal="center" wrapText="1"/>
    </xf>
    <xf numFmtId="1" fontId="82" fillId="0" borderId="0" xfId="0" applyNumberFormat="1" applyFont="1" applyAlignment="1">
      <alignment horizontal="right"/>
    </xf>
    <xf numFmtId="1" fontId="85" fillId="10" borderId="0" xfId="0" applyNumberFormat="1" applyFont="1" applyFill="1" applyAlignment="1">
      <alignment horizontal="right"/>
    </xf>
    <xf numFmtId="1" fontId="85" fillId="10" borderId="0" xfId="0" quotePrefix="1" applyNumberFormat="1" applyFont="1" applyFill="1" applyAlignment="1">
      <alignment horizontal="right"/>
    </xf>
    <xf numFmtId="0" fontId="82" fillId="0" borderId="0" xfId="0" applyFont="1" applyAlignment="1">
      <alignment horizontal="right"/>
    </xf>
    <xf numFmtId="1" fontId="82" fillId="0" borderId="0" xfId="0" applyNumberFormat="1" applyFont="1" applyFill="1" applyAlignment="1">
      <alignment horizontal="right"/>
    </xf>
    <xf numFmtId="1" fontId="11" fillId="0" borderId="0" xfId="0" applyNumberFormat="1" applyFont="1" applyFill="1" applyAlignment="1">
      <alignment horizontal="left"/>
    </xf>
    <xf numFmtId="1" fontId="2" fillId="0" borderId="0" xfId="0" applyNumberFormat="1" applyFont="1" applyFill="1" applyAlignment="1">
      <alignment horizontal="left"/>
    </xf>
    <xf numFmtId="1" fontId="82" fillId="0" borderId="0" xfId="0" applyNumberFormat="1" applyFont="1" applyAlignment="1">
      <alignment horizontal="left"/>
    </xf>
    <xf numFmtId="0" fontId="2" fillId="24" borderId="0" xfId="0" applyFont="1" applyFill="1" applyAlignment="1">
      <alignment horizontal="right"/>
    </xf>
    <xf numFmtId="0" fontId="2" fillId="25" borderId="0" xfId="0" applyFont="1" applyFill="1" applyAlignment="1">
      <alignment horizontal="right"/>
    </xf>
    <xf numFmtId="0" fontId="20" fillId="26" borderId="0" xfId="0" applyFont="1" applyFill="1" applyAlignment="1">
      <alignment horizontal="right"/>
    </xf>
    <xf numFmtId="0" fontId="2" fillId="27" borderId="0" xfId="0" applyFont="1" applyFill="1" applyAlignment="1">
      <alignment horizontal="right"/>
    </xf>
    <xf numFmtId="0" fontId="2" fillId="3" borderId="0" xfId="0" applyFont="1" applyFill="1" applyAlignment="1">
      <alignment horizontal="right"/>
    </xf>
    <xf numFmtId="0" fontId="2" fillId="28" borderId="0" xfId="0" applyFont="1" applyFill="1" applyAlignment="1">
      <alignment horizontal="right"/>
    </xf>
    <xf numFmtId="0" fontId="16" fillId="3" borderId="0" xfId="0" applyFont="1" applyFill="1"/>
    <xf numFmtId="0" fontId="16" fillId="3" borderId="0" xfId="0" applyFont="1" applyFill="1" applyBorder="1"/>
    <xf numFmtId="0" fontId="0" fillId="0" borderId="0" xfId="2" applyFont="1" applyAlignment="1">
      <alignment horizontal="center"/>
    </xf>
    <xf numFmtId="0" fontId="1" fillId="66" borderId="0" xfId="2" applyFill="1"/>
    <xf numFmtId="0" fontId="1" fillId="67" borderId="0" xfId="2" applyFill="1"/>
    <xf numFmtId="0" fontId="1" fillId="68" borderId="0" xfId="2" applyFill="1"/>
    <xf numFmtId="0" fontId="1" fillId="69" borderId="0" xfId="2" applyFill="1"/>
    <xf numFmtId="0" fontId="1" fillId="60" borderId="0" xfId="2" applyFill="1"/>
    <xf numFmtId="0" fontId="1" fillId="70" borderId="0" xfId="2" applyFill="1"/>
    <xf numFmtId="0" fontId="1" fillId="71" borderId="0" xfId="2" applyFill="1"/>
    <xf numFmtId="0" fontId="48" fillId="72" borderId="0" xfId="2" applyFont="1" applyFill="1"/>
    <xf numFmtId="0" fontId="1" fillId="73" borderId="0" xfId="2" applyFont="1" applyFill="1"/>
    <xf numFmtId="0" fontId="1" fillId="67" borderId="0" xfId="2" applyFont="1" applyFill="1"/>
    <xf numFmtId="0" fontId="1" fillId="69" borderId="0" xfId="2" applyFont="1" applyFill="1"/>
    <xf numFmtId="0" fontId="1" fillId="74" borderId="0" xfId="2" applyFont="1" applyFill="1"/>
    <xf numFmtId="0" fontId="1" fillId="51" borderId="0" xfId="2" applyFont="1" applyFill="1"/>
    <xf numFmtId="0" fontId="1" fillId="51" borderId="0" xfId="2" applyFill="1"/>
    <xf numFmtId="0" fontId="1" fillId="74" borderId="0" xfId="2" applyFill="1"/>
    <xf numFmtId="0" fontId="1" fillId="71" borderId="0" xfId="2" applyFont="1" applyFill="1"/>
    <xf numFmtId="0" fontId="0" fillId="0" borderId="0" xfId="2" applyFont="1" applyFill="1"/>
    <xf numFmtId="0" fontId="1" fillId="0" borderId="0" xfId="2" applyAlignment="1">
      <alignment horizontal="right"/>
    </xf>
    <xf numFmtId="0" fontId="1" fillId="0" borderId="0" xfId="2" applyFont="1" applyAlignment="1">
      <alignment horizontal="right"/>
    </xf>
    <xf numFmtId="164" fontId="1" fillId="0" borderId="0" xfId="2" applyNumberFormat="1" applyAlignment="1">
      <alignment horizontal="right"/>
    </xf>
    <xf numFmtId="0" fontId="0" fillId="7" borderId="0" xfId="0" applyFont="1" applyFill="1"/>
    <xf numFmtId="0" fontId="0" fillId="57" borderId="0" xfId="0" applyFill="1" applyAlignment="1">
      <alignment horizontal="right"/>
    </xf>
    <xf numFmtId="0" fontId="79" fillId="0" borderId="0" xfId="0" applyFont="1" applyAlignment="1">
      <alignment horizontal="right"/>
    </xf>
    <xf numFmtId="0" fontId="1" fillId="57" borderId="0" xfId="0" applyFont="1" applyFill="1" applyAlignment="1">
      <alignment horizontal="right"/>
    </xf>
    <xf numFmtId="0" fontId="0" fillId="0" borderId="0" xfId="0" applyBorder="1" applyAlignment="1">
      <alignment horizontal="right"/>
    </xf>
    <xf numFmtId="0" fontId="0" fillId="9" borderId="0" xfId="0" applyFill="1" applyAlignment="1">
      <alignment horizontal="right"/>
    </xf>
    <xf numFmtId="0" fontId="38" fillId="0" borderId="1" xfId="0" applyFont="1" applyBorder="1" applyAlignment="1">
      <alignment horizontal="right"/>
    </xf>
    <xf numFmtId="0" fontId="0" fillId="8" borderId="0" xfId="0" applyFill="1" applyAlignment="1">
      <alignment horizontal="right"/>
    </xf>
    <xf numFmtId="0" fontId="1" fillId="8" borderId="0" xfId="0" applyFont="1" applyFill="1" applyAlignment="1">
      <alignment horizontal="right"/>
    </xf>
    <xf numFmtId="0" fontId="55" fillId="0" borderId="0" xfId="0" applyFont="1" applyAlignment="1">
      <alignment horizontal="right"/>
    </xf>
    <xf numFmtId="0" fontId="0" fillId="0" borderId="2" xfId="0" applyFill="1" applyBorder="1" applyAlignment="1">
      <alignment horizontal="right"/>
    </xf>
    <xf numFmtId="0" fontId="38" fillId="0" borderId="3" xfId="0" applyFont="1" applyBorder="1" applyAlignment="1">
      <alignment horizontal="right"/>
    </xf>
    <xf numFmtId="0" fontId="0" fillId="0" borderId="3" xfId="0" applyBorder="1" applyAlignment="1">
      <alignment horizontal="right"/>
    </xf>
  </cellXfs>
  <cellStyles count="3">
    <cellStyle name="Prozent" xfId="1" builtinId="5"/>
    <cellStyle name="Standard" xfId="0" builtinId="0"/>
    <cellStyle name="Standard 2" xfId="2"/>
  </cellStyles>
  <dxfs count="1">
    <dxf>
      <fill>
        <patternFill patternType="solid">
          <fgColor rgb="FFFF0000"/>
          <bgColor rgb="FFFFFFFF"/>
        </patternFill>
      </fill>
    </dxf>
  </dxfs>
  <tableStyles count="0" defaultTableStyle="TableStyleMedium2" defaultPivotStyle="PivotStyleLight16"/>
  <colors>
    <mruColors>
      <color rgb="FF00FFFF"/>
      <color rgb="FFFFFF00"/>
      <color rgb="FFFFFF66"/>
      <color rgb="FFCCFFFF"/>
      <color rgb="FFFFFF99"/>
      <color rgb="FFFF00FF"/>
      <color rgb="FFFF66FF"/>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0</xdr:col>
      <xdr:colOff>304800</xdr:colOff>
      <xdr:row>39</xdr:row>
      <xdr:rowOff>142875</xdr:rowOff>
    </xdr:to>
    <xdr:sp macro="" textlink="">
      <xdr:nvSpPr>
        <xdr:cNvPr id="2" name="AutoShape 1" descr="low asterisk"/>
        <xdr:cNvSpPr>
          <a:spLocks noChangeAspect="1" noChangeArrowheads="1"/>
        </xdr:cNvSpPr>
      </xdr:nvSpPr>
      <xdr:spPr bwMode="auto">
        <a:xfrm>
          <a:off x="0" y="61531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314325</xdr:colOff>
      <xdr:row>38</xdr:row>
      <xdr:rowOff>0</xdr:rowOff>
    </xdr:from>
    <xdr:to>
      <xdr:col>0</xdr:col>
      <xdr:colOff>619125</xdr:colOff>
      <xdr:row>39</xdr:row>
      <xdr:rowOff>142875</xdr:rowOff>
    </xdr:to>
    <xdr:sp macro="" textlink="">
      <xdr:nvSpPr>
        <xdr:cNvPr id="3" name="AutoShape 2" descr="low asterisk"/>
        <xdr:cNvSpPr>
          <a:spLocks noChangeAspect="1" noChangeArrowheads="1"/>
        </xdr:cNvSpPr>
      </xdr:nvSpPr>
      <xdr:spPr bwMode="auto">
        <a:xfrm>
          <a:off x="314325" y="61531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628650</xdr:colOff>
      <xdr:row>38</xdr:row>
      <xdr:rowOff>0</xdr:rowOff>
    </xdr:from>
    <xdr:to>
      <xdr:col>0</xdr:col>
      <xdr:colOff>933450</xdr:colOff>
      <xdr:row>39</xdr:row>
      <xdr:rowOff>142875</xdr:rowOff>
    </xdr:to>
    <xdr:sp macro="" textlink="">
      <xdr:nvSpPr>
        <xdr:cNvPr id="4" name="AutoShape 3" descr="low asterisk"/>
        <xdr:cNvSpPr>
          <a:spLocks noChangeAspect="1" noChangeArrowheads="1"/>
        </xdr:cNvSpPr>
      </xdr:nvSpPr>
      <xdr:spPr bwMode="auto">
        <a:xfrm>
          <a:off x="628650" y="61531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180975</xdr:colOff>
      <xdr:row>38</xdr:row>
      <xdr:rowOff>0</xdr:rowOff>
    </xdr:from>
    <xdr:to>
      <xdr:col>1</xdr:col>
      <xdr:colOff>485775</xdr:colOff>
      <xdr:row>39</xdr:row>
      <xdr:rowOff>142875</xdr:rowOff>
    </xdr:to>
    <xdr:sp macro="" textlink="">
      <xdr:nvSpPr>
        <xdr:cNvPr id="5" name="AutoShape 4" descr="low asterisk"/>
        <xdr:cNvSpPr>
          <a:spLocks noChangeAspect="1" noChangeArrowheads="1"/>
        </xdr:cNvSpPr>
      </xdr:nvSpPr>
      <xdr:spPr bwMode="auto">
        <a:xfrm>
          <a:off x="2114550" y="61531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419"/>
  <sheetViews>
    <sheetView zoomScaleNormal="100" workbookViewId="0">
      <selection activeCell="A29" sqref="A29"/>
    </sheetView>
  </sheetViews>
  <sheetFormatPr baseColWidth="10" defaultColWidth="9.140625" defaultRowHeight="12.75" x14ac:dyDescent="0.2"/>
  <cols>
    <col min="1" max="1" width="21.7109375" style="1" customWidth="1"/>
    <col min="2" max="2" width="23.5703125" style="1" customWidth="1"/>
    <col min="3" max="3" width="13" style="1" customWidth="1"/>
    <col min="4" max="4" width="9.140625" style="1" customWidth="1"/>
    <col min="5" max="5" width="11" style="1" customWidth="1"/>
    <col min="6" max="6" width="9.140625" style="1" customWidth="1"/>
    <col min="7" max="7" width="8.140625" style="2" customWidth="1"/>
    <col min="8" max="8" width="5.28515625" style="1" customWidth="1"/>
    <col min="9" max="9" width="6" style="3" customWidth="1"/>
    <col min="10" max="10" width="6.5703125" style="1" customWidth="1"/>
    <col min="11" max="11" width="6.28515625" style="1" customWidth="1"/>
    <col min="12" max="13" width="5.28515625" style="1" customWidth="1"/>
    <col min="14" max="14" width="11.140625" style="1" customWidth="1"/>
    <col min="15" max="15" width="10.140625" style="1" customWidth="1"/>
    <col min="16" max="16" width="12.7109375" style="1" customWidth="1"/>
    <col min="17" max="17" width="7.28515625" style="3" customWidth="1"/>
    <col min="18" max="18" width="12.5703125" style="1" customWidth="1"/>
    <col min="19" max="19" width="5.140625" style="1" customWidth="1"/>
    <col min="20" max="22" width="5.5703125" style="1" customWidth="1"/>
    <col min="23" max="24" width="10.42578125" style="1" customWidth="1"/>
    <col min="25" max="27" width="5.5703125" style="1" customWidth="1"/>
    <col min="28" max="29" width="10.42578125" style="1" customWidth="1"/>
    <col min="30" max="33" width="5.5703125" style="1" customWidth="1"/>
    <col min="34" max="34" width="9.140625" style="1" customWidth="1"/>
    <col min="35" max="35" width="6.85546875" style="1" customWidth="1"/>
    <col min="36" max="36" width="15.140625" style="1" customWidth="1"/>
    <col min="37" max="16384" width="9.140625" style="1"/>
  </cols>
  <sheetData>
    <row r="1" spans="1:37" ht="117.75" customHeight="1" x14ac:dyDescent="0.2">
      <c r="A1" s="598" t="s">
        <v>2650</v>
      </c>
      <c r="B1" s="598"/>
      <c r="C1" s="598"/>
      <c r="D1" s="598"/>
      <c r="E1" s="598"/>
      <c r="F1" s="598"/>
      <c r="G1" s="598"/>
      <c r="H1" s="598"/>
      <c r="I1" s="598"/>
      <c r="J1" s="598"/>
      <c r="K1" s="598"/>
      <c r="L1" s="598"/>
      <c r="M1" s="598"/>
      <c r="N1" s="598"/>
      <c r="O1" s="598"/>
      <c r="P1" s="598"/>
      <c r="Q1" s="598"/>
      <c r="R1" s="598"/>
      <c r="S1" s="598"/>
    </row>
    <row r="2" spans="1:37" ht="39" x14ac:dyDescent="0.25">
      <c r="A2" s="1" t="s">
        <v>0</v>
      </c>
      <c r="B2" s="3" t="s">
        <v>1</v>
      </c>
      <c r="C2" s="3" t="s">
        <v>2</v>
      </c>
      <c r="D2" s="3" t="s">
        <v>3</v>
      </c>
      <c r="E2" s="3" t="s">
        <v>4</v>
      </c>
      <c r="F2" s="3" t="s">
        <v>780</v>
      </c>
      <c r="G2" s="35" t="s">
        <v>5</v>
      </c>
      <c r="H2" s="3" t="s">
        <v>779</v>
      </c>
      <c r="I2" s="3" t="s">
        <v>6</v>
      </c>
      <c r="J2" s="40" t="s">
        <v>7</v>
      </c>
      <c r="K2" s="40" t="s">
        <v>775</v>
      </c>
      <c r="L2" s="40" t="s">
        <v>8</v>
      </c>
      <c r="M2" s="41" t="s">
        <v>9</v>
      </c>
      <c r="N2" s="41" t="s">
        <v>10</v>
      </c>
      <c r="O2" s="41" t="s">
        <v>11</v>
      </c>
      <c r="P2" s="3" t="s">
        <v>12</v>
      </c>
      <c r="Q2" s="4" t="s">
        <v>2754</v>
      </c>
      <c r="R2" s="3" t="s">
        <v>13</v>
      </c>
      <c r="S2" s="4" t="s">
        <v>2755</v>
      </c>
      <c r="T2" s="40" t="s">
        <v>14</v>
      </c>
      <c r="U2" s="40" t="s">
        <v>776</v>
      </c>
      <c r="V2" s="40" t="s">
        <v>15</v>
      </c>
      <c r="W2" s="3" t="s">
        <v>12</v>
      </c>
      <c r="X2" s="3" t="s">
        <v>13</v>
      </c>
      <c r="Y2" s="40" t="s">
        <v>16</v>
      </c>
      <c r="Z2" s="40" t="s">
        <v>777</v>
      </c>
      <c r="AA2" s="40" t="s">
        <v>17</v>
      </c>
      <c r="AB2" s="3" t="s">
        <v>12</v>
      </c>
      <c r="AC2" s="3" t="s">
        <v>13</v>
      </c>
      <c r="AD2" s="40" t="s">
        <v>18</v>
      </c>
      <c r="AE2" s="40" t="s">
        <v>778</v>
      </c>
      <c r="AF2" s="40" t="s">
        <v>19</v>
      </c>
      <c r="AG2" s="3" t="s">
        <v>20</v>
      </c>
      <c r="AH2" s="3" t="s">
        <v>12</v>
      </c>
      <c r="AI2" s="3" t="s">
        <v>13</v>
      </c>
      <c r="AJ2" s="3" t="s">
        <v>21</v>
      </c>
      <c r="AK2" s="3" t="s">
        <v>22</v>
      </c>
    </row>
    <row r="3" spans="1:37" x14ac:dyDescent="0.2">
      <c r="A3" s="18" t="s">
        <v>23</v>
      </c>
      <c r="B3" s="18" t="s">
        <v>24</v>
      </c>
      <c r="C3" s="18" t="s">
        <v>25</v>
      </c>
      <c r="D3" s="18" t="s">
        <v>26</v>
      </c>
      <c r="E3" s="18" t="s">
        <v>27</v>
      </c>
      <c r="F3" s="3"/>
      <c r="G3" s="35"/>
      <c r="H3" s="5" t="s">
        <v>28</v>
      </c>
      <c r="I3" s="5"/>
      <c r="J3" s="10">
        <f>MIN(J4:J18)</f>
        <v>12.9</v>
      </c>
      <c r="K3" s="10">
        <f t="shared" ref="K3:K18" si="0">(J3+L3)/2</f>
        <v>17.100000000000001</v>
      </c>
      <c r="L3" s="10">
        <f>MAX(L4:L18)</f>
        <v>21.3</v>
      </c>
      <c r="M3" s="10">
        <f t="shared" ref="M3:M18" si="1">L3-J3</f>
        <v>8.4</v>
      </c>
      <c r="N3" s="15"/>
      <c r="O3" s="15"/>
      <c r="P3" s="15"/>
      <c r="Q3" s="15"/>
      <c r="R3" s="15"/>
      <c r="S3" s="15"/>
      <c r="T3" s="10">
        <f>MIN(T4:T18)</f>
        <v>1.1000000000000001</v>
      </c>
      <c r="U3" s="10">
        <f t="shared" ref="U3:U12" si="2">(T3+V3)/2</f>
        <v>7.2</v>
      </c>
      <c r="V3" s="10">
        <f>MAX(V4:V18)</f>
        <v>13.3</v>
      </c>
      <c r="W3" s="10"/>
      <c r="X3" s="10"/>
      <c r="Y3" s="10">
        <f>MIN(Y4:Y18)</f>
        <v>23.6</v>
      </c>
      <c r="Z3" s="10">
        <f t="shared" ref="Z3:Z12" si="3">(Y3+AA3)/2</f>
        <v>25.950000000000003</v>
      </c>
      <c r="AA3" s="10">
        <f>MAX(AA4:AA18)</f>
        <v>28.3</v>
      </c>
      <c r="AB3" s="10"/>
      <c r="AC3" s="10"/>
      <c r="AD3" s="10">
        <f>MIN(AD4:AD18)</f>
        <v>629</v>
      </c>
      <c r="AE3" s="10">
        <f t="shared" ref="AE3:AE12" si="4">(AD3+AF3)/2</f>
        <v>1101.5</v>
      </c>
      <c r="AF3" s="10">
        <f>MAX(AF4:AF18)</f>
        <v>1574</v>
      </c>
      <c r="AG3" s="10">
        <f t="shared" ref="AG3:AG12" si="5">AE3-AD3</f>
        <v>472.5</v>
      </c>
      <c r="AH3" s="3"/>
      <c r="AI3" s="3"/>
      <c r="AJ3" s="3"/>
      <c r="AK3" s="55" t="s">
        <v>29</v>
      </c>
    </row>
    <row r="4" spans="1:37" x14ac:dyDescent="0.2">
      <c r="A4" s="3" t="s">
        <v>23</v>
      </c>
      <c r="B4" s="42" t="s">
        <v>30</v>
      </c>
      <c r="C4" s="3" t="s">
        <v>31</v>
      </c>
      <c r="D4" s="3"/>
      <c r="E4" s="3" t="s">
        <v>27</v>
      </c>
      <c r="F4" s="3">
        <v>29</v>
      </c>
      <c r="G4" s="35"/>
      <c r="H4" s="3">
        <v>21</v>
      </c>
      <c r="J4" s="46">
        <v>16.5</v>
      </c>
      <c r="K4" s="3">
        <f t="shared" si="0"/>
        <v>18.8</v>
      </c>
      <c r="L4" s="3">
        <v>21.1</v>
      </c>
      <c r="M4" s="3">
        <f t="shared" si="1"/>
        <v>4.6000000000000014</v>
      </c>
      <c r="N4" s="3" t="s">
        <v>32</v>
      </c>
      <c r="O4" s="3" t="s">
        <v>32</v>
      </c>
      <c r="P4" s="3" t="s">
        <v>33</v>
      </c>
      <c r="Q4" s="62">
        <v>11</v>
      </c>
      <c r="R4" s="8" t="s">
        <v>34</v>
      </c>
      <c r="S4" s="3">
        <v>28.2</v>
      </c>
      <c r="T4" s="3">
        <v>5.5</v>
      </c>
      <c r="U4" s="3">
        <f t="shared" si="2"/>
        <v>9.4</v>
      </c>
      <c r="V4" s="3">
        <v>13.3</v>
      </c>
      <c r="W4" s="3" t="s">
        <v>33</v>
      </c>
      <c r="X4" s="8" t="s">
        <v>35</v>
      </c>
      <c r="Y4" s="3">
        <v>27.3</v>
      </c>
      <c r="Z4" s="3">
        <f t="shared" si="3"/>
        <v>27.75</v>
      </c>
      <c r="AA4" s="3">
        <v>28.2</v>
      </c>
      <c r="AB4" s="3" t="s">
        <v>33</v>
      </c>
      <c r="AC4" s="8" t="s">
        <v>36</v>
      </c>
      <c r="AD4" s="3">
        <v>1122</v>
      </c>
      <c r="AE4" s="3">
        <f t="shared" si="4"/>
        <v>1238.5</v>
      </c>
      <c r="AF4" s="3">
        <v>1355</v>
      </c>
      <c r="AG4" s="3">
        <f t="shared" si="5"/>
        <v>116.5</v>
      </c>
      <c r="AH4" s="8" t="s">
        <v>37</v>
      </c>
      <c r="AI4" s="8" t="s">
        <v>38</v>
      </c>
      <c r="AJ4" s="3" t="s">
        <v>39</v>
      </c>
      <c r="AK4" s="3" t="s">
        <v>40</v>
      </c>
    </row>
    <row r="5" spans="1:37" x14ac:dyDescent="0.2">
      <c r="A5" s="3" t="s">
        <v>23</v>
      </c>
      <c r="B5" s="42" t="s">
        <v>41</v>
      </c>
      <c r="C5" s="3" t="s">
        <v>31</v>
      </c>
      <c r="D5" s="3"/>
      <c r="E5" s="3" t="s">
        <v>27</v>
      </c>
      <c r="F5" s="3">
        <v>27</v>
      </c>
      <c r="G5" s="35"/>
      <c r="H5" s="3">
        <v>24</v>
      </c>
      <c r="J5" s="46">
        <v>17.2</v>
      </c>
      <c r="K5" s="3">
        <f t="shared" si="0"/>
        <v>19</v>
      </c>
      <c r="L5" s="3">
        <v>20.8</v>
      </c>
      <c r="M5" s="3">
        <f t="shared" si="1"/>
        <v>3.6000000000000014</v>
      </c>
      <c r="N5" s="3" t="s">
        <v>32</v>
      </c>
      <c r="O5" s="3" t="s">
        <v>32</v>
      </c>
      <c r="P5" s="8" t="s">
        <v>797</v>
      </c>
      <c r="Q5" s="62" t="s">
        <v>796</v>
      </c>
      <c r="R5" s="8" t="s">
        <v>43</v>
      </c>
      <c r="S5" s="3">
        <v>22.2</v>
      </c>
      <c r="T5" s="3">
        <v>5.5</v>
      </c>
      <c r="U5" s="3">
        <f t="shared" si="2"/>
        <v>9.4</v>
      </c>
      <c r="V5" s="3">
        <v>13.3</v>
      </c>
      <c r="W5" s="3" t="s">
        <v>33</v>
      </c>
      <c r="X5" s="8" t="s">
        <v>43</v>
      </c>
      <c r="Y5" s="3">
        <v>27.3</v>
      </c>
      <c r="Z5" s="3">
        <f t="shared" si="3"/>
        <v>27.700000000000003</v>
      </c>
      <c r="AA5" s="3">
        <v>28.1</v>
      </c>
      <c r="AB5" s="3" t="s">
        <v>33</v>
      </c>
      <c r="AC5" s="3" t="s">
        <v>44</v>
      </c>
      <c r="AD5" s="3">
        <v>1217</v>
      </c>
      <c r="AE5" s="3">
        <f t="shared" si="4"/>
        <v>1368.5</v>
      </c>
      <c r="AF5" s="3">
        <v>1520</v>
      </c>
      <c r="AG5" s="3">
        <f t="shared" si="5"/>
        <v>151.5</v>
      </c>
      <c r="AH5" s="8" t="s">
        <v>42</v>
      </c>
      <c r="AI5" s="3" t="s">
        <v>45</v>
      </c>
      <c r="AJ5" s="3" t="s">
        <v>46</v>
      </c>
      <c r="AK5" s="3" t="s">
        <v>47</v>
      </c>
    </row>
    <row r="6" spans="1:37" x14ac:dyDescent="0.2">
      <c r="A6" s="3" t="s">
        <v>23</v>
      </c>
      <c r="B6" s="42" t="s">
        <v>48</v>
      </c>
      <c r="C6" s="3" t="s">
        <v>31</v>
      </c>
      <c r="D6" s="3"/>
      <c r="E6" s="3" t="s">
        <v>27</v>
      </c>
      <c r="F6" s="3">
        <v>28</v>
      </c>
      <c r="G6" s="35"/>
      <c r="H6" s="3">
        <v>24</v>
      </c>
      <c r="J6" s="46">
        <v>16.5</v>
      </c>
      <c r="K6" s="3">
        <f t="shared" si="0"/>
        <v>18.899999999999999</v>
      </c>
      <c r="L6" s="3">
        <v>21.3</v>
      </c>
      <c r="M6" s="3">
        <f t="shared" si="1"/>
        <v>4.8000000000000007</v>
      </c>
      <c r="N6" s="3" t="s">
        <v>32</v>
      </c>
      <c r="O6" s="3" t="s">
        <v>32</v>
      </c>
      <c r="P6" s="3" t="s">
        <v>33</v>
      </c>
      <c r="Q6" s="62">
        <v>11</v>
      </c>
      <c r="R6" s="8" t="s">
        <v>49</v>
      </c>
      <c r="S6" s="3">
        <v>20.100000000000001</v>
      </c>
      <c r="T6" s="3">
        <v>5.5</v>
      </c>
      <c r="U6" s="3">
        <f t="shared" si="2"/>
        <v>9.4</v>
      </c>
      <c r="V6" s="3">
        <v>13.3</v>
      </c>
      <c r="W6" s="3" t="s">
        <v>33</v>
      </c>
      <c r="X6" s="8" t="s">
        <v>35</v>
      </c>
      <c r="Y6" s="3">
        <v>27.3</v>
      </c>
      <c r="Z6" s="3">
        <f t="shared" si="3"/>
        <v>27.8</v>
      </c>
      <c r="AA6" s="3">
        <v>28.3</v>
      </c>
      <c r="AB6" s="3" t="s">
        <v>33</v>
      </c>
      <c r="AC6" s="8" t="s">
        <v>50</v>
      </c>
      <c r="AD6" s="3">
        <v>1122</v>
      </c>
      <c r="AE6" s="3">
        <f t="shared" si="4"/>
        <v>1321</v>
      </c>
      <c r="AF6" s="3">
        <v>1520</v>
      </c>
      <c r="AG6" s="3">
        <f t="shared" si="5"/>
        <v>199</v>
      </c>
      <c r="AH6" s="8" t="s">
        <v>37</v>
      </c>
      <c r="AI6" s="3" t="s">
        <v>45</v>
      </c>
      <c r="AJ6" s="3" t="s">
        <v>46</v>
      </c>
      <c r="AK6" s="3" t="s">
        <v>51</v>
      </c>
    </row>
    <row r="7" spans="1:37" x14ac:dyDescent="0.2">
      <c r="A7" s="3" t="s">
        <v>23</v>
      </c>
      <c r="B7" s="42" t="s">
        <v>52</v>
      </c>
      <c r="C7" s="3" t="s">
        <v>31</v>
      </c>
      <c r="D7" s="3"/>
      <c r="E7" s="3" t="s">
        <v>27</v>
      </c>
      <c r="F7" s="3">
        <v>26</v>
      </c>
      <c r="G7" s="35"/>
      <c r="H7" s="3">
        <v>21</v>
      </c>
      <c r="J7" s="46">
        <v>17.2</v>
      </c>
      <c r="K7" s="3">
        <f t="shared" si="0"/>
        <v>19.25</v>
      </c>
      <c r="L7" s="3">
        <v>21.3</v>
      </c>
      <c r="M7" s="3">
        <f t="shared" si="1"/>
        <v>4.1000000000000014</v>
      </c>
      <c r="N7" s="3" t="s">
        <v>32</v>
      </c>
      <c r="O7" s="3" t="s">
        <v>32</v>
      </c>
      <c r="P7" s="8" t="s">
        <v>797</v>
      </c>
      <c r="Q7" s="62" t="s">
        <v>796</v>
      </c>
      <c r="R7" s="8" t="s">
        <v>49</v>
      </c>
      <c r="S7" s="3">
        <v>20.100000000000001</v>
      </c>
      <c r="T7" s="3">
        <v>6.2</v>
      </c>
      <c r="U7" s="3">
        <f t="shared" si="2"/>
        <v>9.75</v>
      </c>
      <c r="V7" s="3">
        <v>13.3</v>
      </c>
      <c r="W7" s="8" t="s">
        <v>53</v>
      </c>
      <c r="X7" s="8" t="s">
        <v>35</v>
      </c>
      <c r="Y7" s="3">
        <v>26.5</v>
      </c>
      <c r="Z7" s="3">
        <f t="shared" si="3"/>
        <v>27.2</v>
      </c>
      <c r="AA7" s="3">
        <v>27.9</v>
      </c>
      <c r="AB7" s="8" t="s">
        <v>53</v>
      </c>
      <c r="AC7" s="8" t="s">
        <v>54</v>
      </c>
      <c r="AD7" s="3">
        <v>1217</v>
      </c>
      <c r="AE7" s="3">
        <f t="shared" si="4"/>
        <v>1269.5</v>
      </c>
      <c r="AF7" s="3">
        <v>1322</v>
      </c>
      <c r="AG7" s="3">
        <f t="shared" si="5"/>
        <v>52.5</v>
      </c>
      <c r="AH7" s="8" t="s">
        <v>42</v>
      </c>
      <c r="AI7" s="8" t="s">
        <v>53</v>
      </c>
      <c r="AJ7" s="3" t="s">
        <v>46</v>
      </c>
      <c r="AK7" s="3" t="s">
        <v>55</v>
      </c>
    </row>
    <row r="8" spans="1:37" x14ac:dyDescent="0.2">
      <c r="A8" s="3" t="s">
        <v>23</v>
      </c>
      <c r="B8" s="42" t="s">
        <v>52</v>
      </c>
      <c r="C8" s="3" t="s">
        <v>56</v>
      </c>
      <c r="D8" s="3"/>
      <c r="E8" s="3" t="s">
        <v>27</v>
      </c>
      <c r="F8" s="3">
        <v>29</v>
      </c>
      <c r="G8" s="35"/>
      <c r="H8" s="9">
        <v>29</v>
      </c>
      <c r="I8" s="9"/>
      <c r="J8" s="46">
        <v>17.2</v>
      </c>
      <c r="K8" s="3">
        <f t="shared" si="0"/>
        <v>19</v>
      </c>
      <c r="L8" s="3">
        <v>20.8</v>
      </c>
      <c r="M8" s="3">
        <f t="shared" si="1"/>
        <v>3.6000000000000014</v>
      </c>
      <c r="N8" s="3" t="s">
        <v>32</v>
      </c>
      <c r="O8" s="3" t="s">
        <v>32</v>
      </c>
      <c r="P8" s="8" t="s">
        <v>797</v>
      </c>
      <c r="Q8" s="62" t="s">
        <v>796</v>
      </c>
      <c r="R8" s="8" t="s">
        <v>43</v>
      </c>
      <c r="S8" s="3">
        <v>22.2</v>
      </c>
      <c r="T8" s="3">
        <v>6.2</v>
      </c>
      <c r="U8" s="3">
        <f t="shared" si="2"/>
        <v>9.75</v>
      </c>
      <c r="V8" s="3">
        <v>13.3</v>
      </c>
      <c r="W8" s="8" t="s">
        <v>53</v>
      </c>
      <c r="X8" s="8" t="s">
        <v>35</v>
      </c>
      <c r="Y8" s="3">
        <v>27.3</v>
      </c>
      <c r="Z8" s="3">
        <f t="shared" si="3"/>
        <v>27.6</v>
      </c>
      <c r="AA8" s="3">
        <v>27.9</v>
      </c>
      <c r="AB8" s="3" t="s">
        <v>33</v>
      </c>
      <c r="AC8" s="8" t="s">
        <v>57</v>
      </c>
      <c r="AD8" s="3">
        <v>1217</v>
      </c>
      <c r="AE8" s="3">
        <f t="shared" si="4"/>
        <v>1269.5</v>
      </c>
      <c r="AF8" s="3">
        <v>1322</v>
      </c>
      <c r="AG8" s="3">
        <f t="shared" si="5"/>
        <v>52.5</v>
      </c>
      <c r="AH8" s="8" t="s">
        <v>42</v>
      </c>
      <c r="AI8" s="8" t="s">
        <v>53</v>
      </c>
      <c r="AJ8" s="3" t="s">
        <v>46</v>
      </c>
      <c r="AK8" s="3" t="s">
        <v>58</v>
      </c>
    </row>
    <row r="9" spans="1:37" x14ac:dyDescent="0.2">
      <c r="A9" s="3" t="s">
        <v>23</v>
      </c>
      <c r="B9" s="42" t="s">
        <v>59</v>
      </c>
      <c r="C9" s="3" t="s">
        <v>31</v>
      </c>
      <c r="D9" s="3"/>
      <c r="E9" s="3" t="s">
        <v>27</v>
      </c>
      <c r="F9" s="3">
        <v>36</v>
      </c>
      <c r="G9" s="35"/>
      <c r="H9" s="3">
        <v>28</v>
      </c>
      <c r="J9" s="22">
        <v>17.2</v>
      </c>
      <c r="K9" s="3">
        <f t="shared" si="0"/>
        <v>19.25</v>
      </c>
      <c r="L9" s="3">
        <v>21.3</v>
      </c>
      <c r="M9" s="3">
        <f t="shared" si="1"/>
        <v>4.1000000000000014</v>
      </c>
      <c r="N9" s="3" t="s">
        <v>32</v>
      </c>
      <c r="O9" s="3" t="s">
        <v>32</v>
      </c>
      <c r="P9" s="8" t="s">
        <v>53</v>
      </c>
      <c r="Q9" s="62">
        <v>13.4</v>
      </c>
      <c r="R9" s="8" t="s">
        <v>49</v>
      </c>
      <c r="S9" s="3">
        <v>20.100000000000001</v>
      </c>
      <c r="T9" s="3">
        <v>6.2</v>
      </c>
      <c r="U9" s="3">
        <f t="shared" si="2"/>
        <v>9.75</v>
      </c>
      <c r="V9" s="3">
        <v>13.3</v>
      </c>
      <c r="W9" s="8" t="s">
        <v>53</v>
      </c>
      <c r="X9" s="8" t="s">
        <v>35</v>
      </c>
      <c r="Y9" s="3">
        <v>26.5</v>
      </c>
      <c r="Z9" s="3">
        <f t="shared" si="3"/>
        <v>27.3</v>
      </c>
      <c r="AA9" s="3">
        <v>28.1</v>
      </c>
      <c r="AB9" s="8" t="s">
        <v>53</v>
      </c>
      <c r="AC9" s="3" t="s">
        <v>60</v>
      </c>
      <c r="AD9" s="3">
        <v>1183</v>
      </c>
      <c r="AE9" s="3">
        <f t="shared" si="4"/>
        <v>1252.5</v>
      </c>
      <c r="AF9" s="3">
        <v>1322</v>
      </c>
      <c r="AG9" s="3">
        <f t="shared" si="5"/>
        <v>69.5</v>
      </c>
      <c r="AH9" s="8" t="s">
        <v>61</v>
      </c>
      <c r="AI9" s="8" t="s">
        <v>53</v>
      </c>
      <c r="AJ9" s="3" t="s">
        <v>46</v>
      </c>
      <c r="AK9" s="3" t="s">
        <v>62</v>
      </c>
    </row>
    <row r="10" spans="1:37" x14ac:dyDescent="0.2">
      <c r="A10" s="3" t="s">
        <v>23</v>
      </c>
      <c r="B10" s="42" t="s">
        <v>63</v>
      </c>
      <c r="C10" s="3" t="s">
        <v>31</v>
      </c>
      <c r="D10" s="3"/>
      <c r="E10" s="3" t="s">
        <v>27</v>
      </c>
      <c r="F10" s="3">
        <v>49</v>
      </c>
      <c r="G10" s="35"/>
      <c r="H10" s="3">
        <v>27</v>
      </c>
      <c r="J10" s="46">
        <v>17.2</v>
      </c>
      <c r="K10" s="3">
        <f t="shared" si="0"/>
        <v>19</v>
      </c>
      <c r="L10" s="3">
        <v>20.8</v>
      </c>
      <c r="M10" s="3">
        <f t="shared" si="1"/>
        <v>3.6000000000000014</v>
      </c>
      <c r="N10" s="3" t="s">
        <v>32</v>
      </c>
      <c r="O10" s="3" t="s">
        <v>32</v>
      </c>
      <c r="P10" s="8" t="s">
        <v>53</v>
      </c>
      <c r="Q10" s="62">
        <v>13.4</v>
      </c>
      <c r="R10" s="8" t="s">
        <v>43</v>
      </c>
      <c r="S10" s="3">
        <v>22.2</v>
      </c>
      <c r="T10" s="3">
        <v>9.6</v>
      </c>
      <c r="U10" s="3">
        <f t="shared" si="2"/>
        <v>11.45</v>
      </c>
      <c r="V10" s="3">
        <v>13.3</v>
      </c>
      <c r="W10" s="3" t="s">
        <v>64</v>
      </c>
      <c r="X10" s="8" t="s">
        <v>35</v>
      </c>
      <c r="Y10" s="3">
        <v>27.3</v>
      </c>
      <c r="Z10" s="3">
        <f t="shared" si="3"/>
        <v>27.6</v>
      </c>
      <c r="AA10" s="3">
        <v>27.9</v>
      </c>
      <c r="AB10" s="3" t="s">
        <v>33</v>
      </c>
      <c r="AC10" s="8" t="s">
        <v>57</v>
      </c>
      <c r="AD10" s="3">
        <v>1146</v>
      </c>
      <c r="AE10" s="3">
        <f t="shared" si="4"/>
        <v>1234</v>
      </c>
      <c r="AF10" s="3">
        <v>1322</v>
      </c>
      <c r="AG10" s="3">
        <f t="shared" si="5"/>
        <v>88</v>
      </c>
      <c r="AH10" s="8" t="s">
        <v>53</v>
      </c>
      <c r="AI10" s="8" t="s">
        <v>53</v>
      </c>
      <c r="AJ10" s="3" t="s">
        <v>46</v>
      </c>
      <c r="AK10" s="3" t="s">
        <v>65</v>
      </c>
    </row>
    <row r="11" spans="1:37" x14ac:dyDescent="0.2">
      <c r="A11" s="3" t="s">
        <v>23</v>
      </c>
      <c r="B11" s="42" t="s">
        <v>63</v>
      </c>
      <c r="C11" s="3" t="s">
        <v>56</v>
      </c>
      <c r="D11" s="3"/>
      <c r="E11" s="3" t="s">
        <v>27</v>
      </c>
      <c r="F11" s="3">
        <v>62</v>
      </c>
      <c r="G11" s="35"/>
      <c r="H11" s="3">
        <v>30</v>
      </c>
      <c r="J11" s="46">
        <v>17.2</v>
      </c>
      <c r="K11" s="3">
        <f t="shared" si="0"/>
        <v>19</v>
      </c>
      <c r="L11" s="3">
        <v>20.8</v>
      </c>
      <c r="M11" s="3">
        <f t="shared" si="1"/>
        <v>3.6000000000000014</v>
      </c>
      <c r="N11" s="3" t="s">
        <v>32</v>
      </c>
      <c r="O11" s="3" t="s">
        <v>32</v>
      </c>
      <c r="P11" s="8" t="s">
        <v>797</v>
      </c>
      <c r="Q11" s="62" t="s">
        <v>796</v>
      </c>
      <c r="R11" s="8" t="s">
        <v>43</v>
      </c>
      <c r="S11" s="3">
        <v>22.2</v>
      </c>
      <c r="T11" s="3">
        <v>7.7</v>
      </c>
      <c r="U11" s="3">
        <f t="shared" si="2"/>
        <v>10.4</v>
      </c>
      <c r="V11" s="3">
        <v>13.1</v>
      </c>
      <c r="W11" s="3" t="s">
        <v>66</v>
      </c>
      <c r="X11" s="8" t="s">
        <v>67</v>
      </c>
      <c r="Y11" s="3">
        <v>27.3</v>
      </c>
      <c r="Z11" s="3">
        <f t="shared" si="3"/>
        <v>27.5</v>
      </c>
      <c r="AA11" s="3">
        <v>27.7</v>
      </c>
      <c r="AB11" s="3" t="s">
        <v>33</v>
      </c>
      <c r="AC11" s="8" t="s">
        <v>67</v>
      </c>
      <c r="AD11" s="3">
        <v>1217</v>
      </c>
      <c r="AE11" s="3">
        <f t="shared" si="4"/>
        <v>1269.5</v>
      </c>
      <c r="AF11" s="3">
        <v>1322</v>
      </c>
      <c r="AG11" s="3">
        <f t="shared" si="5"/>
        <v>52.5</v>
      </c>
      <c r="AH11" s="8" t="s">
        <v>42</v>
      </c>
      <c r="AI11" s="8" t="s">
        <v>53</v>
      </c>
      <c r="AJ11" s="3" t="s">
        <v>46</v>
      </c>
      <c r="AK11" s="3" t="s">
        <v>68</v>
      </c>
    </row>
    <row r="12" spans="1:37" x14ac:dyDescent="0.2">
      <c r="A12" s="3" t="s">
        <v>23</v>
      </c>
      <c r="B12" s="42" t="s">
        <v>63</v>
      </c>
      <c r="C12" s="3" t="s">
        <v>69</v>
      </c>
      <c r="D12" s="3"/>
      <c r="E12" s="3" t="s">
        <v>70</v>
      </c>
      <c r="F12" s="3">
        <v>103</v>
      </c>
      <c r="G12" s="35"/>
      <c r="H12" s="3">
        <v>52</v>
      </c>
      <c r="I12" s="3">
        <f>41-8</f>
        <v>33</v>
      </c>
      <c r="J12" s="22">
        <v>15.3</v>
      </c>
      <c r="K12" s="22">
        <f t="shared" si="0"/>
        <v>15.9</v>
      </c>
      <c r="L12" s="46">
        <v>16.5</v>
      </c>
      <c r="M12" s="22">
        <f t="shared" si="1"/>
        <v>1.1999999999999993</v>
      </c>
      <c r="N12" s="3" t="s">
        <v>32</v>
      </c>
      <c r="O12" s="3" t="s">
        <v>32</v>
      </c>
      <c r="P12" s="22" t="s">
        <v>817</v>
      </c>
      <c r="Q12" s="62" t="s">
        <v>786</v>
      </c>
      <c r="R12" s="8" t="s">
        <v>71</v>
      </c>
      <c r="S12" s="46">
        <v>11.5</v>
      </c>
      <c r="T12" s="3">
        <v>2.7</v>
      </c>
      <c r="U12" s="3">
        <f t="shared" si="2"/>
        <v>3.75</v>
      </c>
      <c r="V12" s="3">
        <v>4.8</v>
      </c>
      <c r="W12" s="8" t="s">
        <v>72</v>
      </c>
      <c r="X12" s="8" t="s">
        <v>73</v>
      </c>
      <c r="Y12" s="3">
        <v>25.7</v>
      </c>
      <c r="Z12" s="3">
        <f t="shared" si="3"/>
        <v>25.85</v>
      </c>
      <c r="AA12" s="3">
        <v>26</v>
      </c>
      <c r="AB12" s="8" t="s">
        <v>74</v>
      </c>
      <c r="AC12" s="8" t="s">
        <v>75</v>
      </c>
      <c r="AD12" s="3">
        <v>1036</v>
      </c>
      <c r="AE12" s="3">
        <f t="shared" si="4"/>
        <v>1136.5</v>
      </c>
      <c r="AF12" s="3">
        <v>1237</v>
      </c>
      <c r="AG12" s="3">
        <f t="shared" si="5"/>
        <v>100.5</v>
      </c>
      <c r="AH12" s="8" t="s">
        <v>72</v>
      </c>
      <c r="AI12" s="8" t="s">
        <v>73</v>
      </c>
      <c r="AJ12" s="3" t="s">
        <v>46</v>
      </c>
      <c r="AK12" s="3" t="s">
        <v>76</v>
      </c>
    </row>
    <row r="13" spans="1:37" x14ac:dyDescent="0.2">
      <c r="A13" s="10" t="s">
        <v>23</v>
      </c>
      <c r="B13" s="43" t="s">
        <v>63</v>
      </c>
      <c r="C13" s="10" t="s">
        <v>69</v>
      </c>
      <c r="D13" s="10"/>
      <c r="E13" s="10" t="s">
        <v>70</v>
      </c>
      <c r="F13" s="3"/>
      <c r="G13" s="35"/>
      <c r="H13" s="3"/>
      <c r="I13" s="12" t="s">
        <v>77</v>
      </c>
      <c r="J13" s="10">
        <v>13.9</v>
      </c>
      <c r="K13" s="10">
        <f t="shared" si="0"/>
        <v>15.2</v>
      </c>
      <c r="L13" s="46">
        <v>16.5</v>
      </c>
      <c r="M13" s="10">
        <f t="shared" si="1"/>
        <v>2.5999999999999996</v>
      </c>
      <c r="N13" s="10"/>
      <c r="O13" s="10"/>
      <c r="P13" s="13" t="s">
        <v>78</v>
      </c>
      <c r="Q13" s="63">
        <v>12.5</v>
      </c>
      <c r="R13" s="13" t="s">
        <v>71</v>
      </c>
      <c r="S13" s="46">
        <v>11.5</v>
      </c>
      <c r="T13" s="22"/>
      <c r="U13" s="22"/>
      <c r="V13" s="22"/>
      <c r="W13" s="8"/>
      <c r="X13" s="8"/>
      <c r="Y13" s="3"/>
      <c r="Z13" s="3"/>
      <c r="AA13" s="3"/>
      <c r="AB13" s="8"/>
      <c r="AC13" s="8"/>
      <c r="AD13" s="3"/>
      <c r="AE13" s="3"/>
      <c r="AF13" s="3"/>
      <c r="AG13" s="3"/>
      <c r="AH13" s="8"/>
      <c r="AI13" s="8"/>
      <c r="AJ13" s="3" t="s">
        <v>841</v>
      </c>
      <c r="AK13" s="3"/>
    </row>
    <row r="14" spans="1:37" x14ac:dyDescent="0.2">
      <c r="A14" s="3" t="s">
        <v>23</v>
      </c>
      <c r="B14" s="42" t="s">
        <v>63</v>
      </c>
      <c r="C14" s="3" t="s">
        <v>69</v>
      </c>
      <c r="D14" s="3"/>
      <c r="E14" s="3" t="s">
        <v>27</v>
      </c>
      <c r="F14" s="3">
        <v>30</v>
      </c>
      <c r="G14" s="35"/>
      <c r="H14" s="3">
        <v>27</v>
      </c>
      <c r="J14" s="3">
        <v>16.5</v>
      </c>
      <c r="K14" s="3">
        <f t="shared" si="0"/>
        <v>18.899999999999999</v>
      </c>
      <c r="L14" s="3">
        <v>21.3</v>
      </c>
      <c r="M14" s="3">
        <f t="shared" si="1"/>
        <v>4.8000000000000007</v>
      </c>
      <c r="N14" s="3" t="s">
        <v>32</v>
      </c>
      <c r="O14" s="3" t="s">
        <v>32</v>
      </c>
      <c r="P14" s="8" t="s">
        <v>57</v>
      </c>
      <c r="Q14" s="64" t="s">
        <v>793</v>
      </c>
      <c r="R14" s="8" t="s">
        <v>49</v>
      </c>
      <c r="S14" s="3">
        <v>20.100000000000001</v>
      </c>
      <c r="T14" s="3">
        <v>4.8</v>
      </c>
      <c r="U14" s="3">
        <f>(T14+V14)/2</f>
        <v>9.0500000000000007</v>
      </c>
      <c r="V14" s="3">
        <v>13.3</v>
      </c>
      <c r="W14" s="8" t="s">
        <v>57</v>
      </c>
      <c r="X14" s="8" t="s">
        <v>35</v>
      </c>
      <c r="Y14" s="3">
        <v>26</v>
      </c>
      <c r="Z14" s="3">
        <f>(Y14+AA14)/2</f>
        <v>26.95</v>
      </c>
      <c r="AA14" s="3">
        <v>27.9</v>
      </c>
      <c r="AB14" s="8" t="s">
        <v>57</v>
      </c>
      <c r="AC14" s="8" t="s">
        <v>57</v>
      </c>
      <c r="AD14" s="3">
        <v>629</v>
      </c>
      <c r="AE14" s="3">
        <f>(AD14+AF14)/2</f>
        <v>1074.5</v>
      </c>
      <c r="AF14" s="3">
        <v>1520</v>
      </c>
      <c r="AG14" s="3">
        <f>AE14-AD14</f>
        <v>445.5</v>
      </c>
      <c r="AH14" s="8" t="s">
        <v>57</v>
      </c>
      <c r="AI14" s="8" t="s">
        <v>79</v>
      </c>
      <c r="AJ14" s="3" t="s">
        <v>80</v>
      </c>
      <c r="AK14" s="3" t="s">
        <v>81</v>
      </c>
    </row>
    <row r="15" spans="1:37" x14ac:dyDescent="0.2">
      <c r="A15" s="506" t="s">
        <v>23</v>
      </c>
      <c r="B15" s="512" t="s">
        <v>82</v>
      </c>
      <c r="C15" s="506" t="s">
        <v>31</v>
      </c>
      <c r="D15" s="506"/>
      <c r="E15" s="3" t="s">
        <v>27</v>
      </c>
      <c r="F15" s="3">
        <v>49</v>
      </c>
      <c r="G15" s="35"/>
      <c r="H15" s="3">
        <v>23</v>
      </c>
      <c r="J15" s="3">
        <v>12.9</v>
      </c>
      <c r="K15" s="3">
        <f t="shared" si="0"/>
        <v>16.850000000000001</v>
      </c>
      <c r="L15" s="3">
        <v>20.8</v>
      </c>
      <c r="M15" s="3">
        <f t="shared" si="1"/>
        <v>7.9</v>
      </c>
      <c r="N15" s="3" t="s">
        <v>32</v>
      </c>
      <c r="O15" s="3" t="s">
        <v>32</v>
      </c>
      <c r="P15" s="3" t="s">
        <v>83</v>
      </c>
      <c r="Q15" s="57" t="s">
        <v>234</v>
      </c>
      <c r="R15" s="8" t="s">
        <v>43</v>
      </c>
      <c r="S15" s="3">
        <v>22.2</v>
      </c>
      <c r="T15" s="3">
        <v>1.1000000000000001</v>
      </c>
      <c r="U15" s="3">
        <f>(T15+V15)/2</f>
        <v>7.2</v>
      </c>
      <c r="V15" s="3">
        <v>13.3</v>
      </c>
      <c r="W15" s="8" t="s">
        <v>84</v>
      </c>
      <c r="X15" s="8" t="s">
        <v>35</v>
      </c>
      <c r="Y15" s="3">
        <v>23.6</v>
      </c>
      <c r="Z15" s="3">
        <f>(Y15+AA15)/2</f>
        <v>25.85</v>
      </c>
      <c r="AA15" s="3">
        <v>28.1</v>
      </c>
      <c r="AB15" s="3" t="s">
        <v>83</v>
      </c>
      <c r="AC15" s="3" t="s">
        <v>60</v>
      </c>
      <c r="AD15" s="3">
        <v>1183</v>
      </c>
      <c r="AE15" s="3">
        <f>(AD15+AF15)/2</f>
        <v>1351.5</v>
      </c>
      <c r="AF15" s="3">
        <v>1520</v>
      </c>
      <c r="AG15" s="3">
        <f>AE15-AD15</f>
        <v>168.5</v>
      </c>
      <c r="AH15" s="8" t="s">
        <v>61</v>
      </c>
      <c r="AI15" s="3" t="s">
        <v>45</v>
      </c>
      <c r="AJ15" s="3" t="s">
        <v>85</v>
      </c>
      <c r="AK15" s="3" t="s">
        <v>86</v>
      </c>
    </row>
    <row r="16" spans="1:37" x14ac:dyDescent="0.2">
      <c r="A16" s="3" t="s">
        <v>23</v>
      </c>
      <c r="B16" s="42" t="s">
        <v>82</v>
      </c>
      <c r="C16" s="3" t="s">
        <v>56</v>
      </c>
      <c r="D16" s="3"/>
      <c r="E16" s="3" t="s">
        <v>27</v>
      </c>
      <c r="F16" s="3">
        <v>37</v>
      </c>
      <c r="G16" s="35"/>
      <c r="H16" s="3">
        <v>20</v>
      </c>
      <c r="J16" s="46">
        <v>17.2</v>
      </c>
      <c r="K16" s="3">
        <f t="shared" si="0"/>
        <v>19</v>
      </c>
      <c r="L16" s="3">
        <v>20.8</v>
      </c>
      <c r="M16" s="3">
        <f t="shared" si="1"/>
        <v>3.6000000000000014</v>
      </c>
      <c r="N16" s="3" t="s">
        <v>32</v>
      </c>
      <c r="O16" s="3" t="s">
        <v>32</v>
      </c>
      <c r="P16" s="8" t="s">
        <v>448</v>
      </c>
      <c r="Q16" s="62" t="s">
        <v>792</v>
      </c>
      <c r="R16" s="8" t="s">
        <v>43</v>
      </c>
      <c r="S16" s="3">
        <v>22.2</v>
      </c>
      <c r="T16" s="3">
        <v>5.5</v>
      </c>
      <c r="U16" s="3">
        <f>(T16+V16)/2</f>
        <v>9.4</v>
      </c>
      <c r="V16" s="3">
        <v>13.3</v>
      </c>
      <c r="W16" s="3" t="s">
        <v>33</v>
      </c>
      <c r="X16" s="8" t="s">
        <v>35</v>
      </c>
      <c r="Y16" s="3">
        <v>27.3</v>
      </c>
      <c r="Z16" s="3">
        <f>(Y16+AA16)/2</f>
        <v>27.700000000000003</v>
      </c>
      <c r="AA16" s="3">
        <v>28.1</v>
      </c>
      <c r="AB16" s="3" t="s">
        <v>33</v>
      </c>
      <c r="AC16" s="3" t="s">
        <v>44</v>
      </c>
      <c r="AD16" s="3">
        <v>1187</v>
      </c>
      <c r="AE16" s="3">
        <f>(AD16+AF16)/2</f>
        <v>1380.5</v>
      </c>
      <c r="AF16" s="3">
        <v>1574</v>
      </c>
      <c r="AG16" s="3">
        <f>AE16-AD16</f>
        <v>193.5</v>
      </c>
      <c r="AH16" s="8" t="s">
        <v>87</v>
      </c>
      <c r="AI16" s="3" t="s">
        <v>60</v>
      </c>
      <c r="AJ16" s="3" t="s">
        <v>46</v>
      </c>
      <c r="AK16" s="3" t="s">
        <v>88</v>
      </c>
    </row>
    <row r="17" spans="1:37" x14ac:dyDescent="0.2">
      <c r="A17" s="506" t="s">
        <v>23</v>
      </c>
      <c r="B17" s="512" t="s">
        <v>89</v>
      </c>
      <c r="C17" s="506" t="s">
        <v>56</v>
      </c>
      <c r="D17" s="506"/>
      <c r="E17" s="3" t="s">
        <v>27</v>
      </c>
      <c r="F17" s="3">
        <v>10</v>
      </c>
      <c r="G17" s="35"/>
      <c r="H17" s="9">
        <v>10</v>
      </c>
      <c r="I17" s="9"/>
      <c r="J17" s="3">
        <v>15.6</v>
      </c>
      <c r="K17" s="3">
        <f t="shared" si="0"/>
        <v>18.45</v>
      </c>
      <c r="L17" s="3">
        <v>21.3</v>
      </c>
      <c r="M17" s="3">
        <f t="shared" si="1"/>
        <v>5.7000000000000011</v>
      </c>
      <c r="N17" s="3" t="s">
        <v>32</v>
      </c>
      <c r="O17" s="3" t="s">
        <v>32</v>
      </c>
      <c r="P17" s="8" t="s">
        <v>90</v>
      </c>
      <c r="Q17" s="64">
        <v>13.5</v>
      </c>
      <c r="R17" s="8" t="s">
        <v>49</v>
      </c>
      <c r="S17" s="3">
        <v>20.100000000000001</v>
      </c>
      <c r="T17" s="3">
        <v>5</v>
      </c>
      <c r="U17" s="3">
        <f>(T17+V17)/2</f>
        <v>9.15</v>
      </c>
      <c r="V17" s="3">
        <v>13.3</v>
      </c>
      <c r="W17" s="8" t="s">
        <v>90</v>
      </c>
      <c r="X17" s="8" t="s">
        <v>35</v>
      </c>
      <c r="Y17" s="3">
        <v>24.7</v>
      </c>
      <c r="Z17" s="3">
        <f>(Y17+AA17)/2</f>
        <v>26.4</v>
      </c>
      <c r="AA17" s="3">
        <v>28.1</v>
      </c>
      <c r="AB17" s="8" t="s">
        <v>90</v>
      </c>
      <c r="AC17" s="3" t="s">
        <v>60</v>
      </c>
      <c r="AD17" s="3">
        <v>823</v>
      </c>
      <c r="AE17" s="3">
        <f>(AD17+AF17)/2</f>
        <v>1198.5</v>
      </c>
      <c r="AF17" s="3">
        <v>1574</v>
      </c>
      <c r="AG17" s="3">
        <f>AE17-AD17</f>
        <v>375.5</v>
      </c>
      <c r="AH17" s="8" t="s">
        <v>90</v>
      </c>
      <c r="AI17" s="3" t="s">
        <v>60</v>
      </c>
      <c r="AJ17" s="3" t="s">
        <v>91</v>
      </c>
      <c r="AK17" s="3" t="s">
        <v>92</v>
      </c>
    </row>
    <row r="18" spans="1:37" x14ac:dyDescent="0.2">
      <c r="A18" s="3" t="s">
        <v>23</v>
      </c>
      <c r="B18" s="42" t="s">
        <v>93</v>
      </c>
      <c r="C18" s="3" t="s">
        <v>56</v>
      </c>
      <c r="D18" s="3"/>
      <c r="E18" s="3" t="s">
        <v>27</v>
      </c>
      <c r="F18" s="3">
        <v>27</v>
      </c>
      <c r="G18" s="35"/>
      <c r="H18" s="3">
        <v>20</v>
      </c>
      <c r="J18" s="3">
        <v>16.5</v>
      </c>
      <c r="K18" s="3">
        <f t="shared" si="0"/>
        <v>18.649999999999999</v>
      </c>
      <c r="L18" s="3">
        <v>20.8</v>
      </c>
      <c r="M18" s="3">
        <f t="shared" si="1"/>
        <v>4.3000000000000007</v>
      </c>
      <c r="N18" s="3" t="s">
        <v>32</v>
      </c>
      <c r="O18" s="3" t="s">
        <v>32</v>
      </c>
      <c r="P18" s="3" t="s">
        <v>33</v>
      </c>
      <c r="Q18" s="64">
        <v>11</v>
      </c>
      <c r="R18" s="8" t="s">
        <v>43</v>
      </c>
      <c r="S18" s="3">
        <v>22.2</v>
      </c>
      <c r="T18" s="3">
        <v>5.5</v>
      </c>
      <c r="U18" s="3">
        <f>(T18+V18)/2</f>
        <v>9.4</v>
      </c>
      <c r="V18" s="3">
        <v>13.3</v>
      </c>
      <c r="W18" s="3" t="s">
        <v>33</v>
      </c>
      <c r="X18" s="8" t="s">
        <v>35</v>
      </c>
      <c r="Y18" s="3">
        <v>27.3</v>
      </c>
      <c r="Z18" s="3">
        <f>(Y18+AA18)/2</f>
        <v>27.700000000000003</v>
      </c>
      <c r="AA18" s="3">
        <v>28.1</v>
      </c>
      <c r="AB18" s="3" t="s">
        <v>33</v>
      </c>
      <c r="AC18" s="3" t="s">
        <v>60</v>
      </c>
      <c r="AD18" s="3">
        <v>887</v>
      </c>
      <c r="AE18" s="3">
        <f>(AD18+AF18)/2</f>
        <v>1203.5</v>
      </c>
      <c r="AF18" s="3">
        <v>1520</v>
      </c>
      <c r="AG18" s="3">
        <f>AE18-AD18</f>
        <v>316.5</v>
      </c>
      <c r="AH18" s="3" t="s">
        <v>33</v>
      </c>
      <c r="AI18" s="3" t="s">
        <v>45</v>
      </c>
      <c r="AJ18" s="3" t="s">
        <v>39</v>
      </c>
      <c r="AK18" s="3" t="s">
        <v>94</v>
      </c>
    </row>
    <row r="19" spans="1:37" x14ac:dyDescent="0.2">
      <c r="A19" s="39" t="s">
        <v>95</v>
      </c>
      <c r="B19" s="39" t="s">
        <v>96</v>
      </c>
      <c r="C19" s="39" t="s">
        <v>97</v>
      </c>
      <c r="D19" s="39" t="s">
        <v>98</v>
      </c>
      <c r="E19" s="39" t="s">
        <v>99</v>
      </c>
      <c r="F19" s="3"/>
      <c r="G19" s="35"/>
      <c r="H19" s="3"/>
      <c r="J19" s="3"/>
      <c r="K19" s="3"/>
      <c r="L19" s="3"/>
      <c r="M19" s="3"/>
      <c r="N19" s="15"/>
      <c r="O19" s="15"/>
      <c r="P19" s="15"/>
      <c r="Q19" s="15"/>
      <c r="R19" s="15"/>
      <c r="S19" s="15"/>
      <c r="T19" s="3"/>
      <c r="U19" s="3"/>
      <c r="V19" s="3"/>
      <c r="W19" s="3"/>
      <c r="X19" s="3"/>
      <c r="Y19" s="3"/>
      <c r="Z19" s="3"/>
      <c r="AA19" s="3"/>
      <c r="AB19" s="3"/>
      <c r="AC19" s="3"/>
      <c r="AD19" s="3"/>
      <c r="AE19" s="3"/>
      <c r="AF19" s="3"/>
      <c r="AG19" s="3"/>
      <c r="AH19" s="3"/>
      <c r="AI19" s="3"/>
      <c r="AJ19" s="3"/>
      <c r="AK19" s="55" t="s">
        <v>29</v>
      </c>
    </row>
    <row r="20" spans="1:37" x14ac:dyDescent="0.2">
      <c r="A20" s="3" t="s">
        <v>95</v>
      </c>
      <c r="B20" s="3" t="s">
        <v>96</v>
      </c>
      <c r="C20" s="3" t="s">
        <v>97</v>
      </c>
      <c r="D20" s="3"/>
      <c r="E20" s="3" t="s">
        <v>101</v>
      </c>
      <c r="F20" s="3"/>
      <c r="G20" s="35"/>
      <c r="H20" s="3"/>
      <c r="J20" s="3">
        <v>9.1</v>
      </c>
      <c r="K20" s="3">
        <f t="shared" ref="K20:K28" si="6">(J20+L20)/2</f>
        <v>14.95</v>
      </c>
      <c r="L20" s="3">
        <v>20.8</v>
      </c>
      <c r="M20" s="3">
        <f t="shared" ref="M20:M28" si="7">L20-J20</f>
        <v>11.700000000000001</v>
      </c>
      <c r="N20" s="3" t="s">
        <v>102</v>
      </c>
      <c r="O20" s="3" t="s">
        <v>102</v>
      </c>
      <c r="P20" s="3" t="s">
        <v>102</v>
      </c>
      <c r="Q20" s="64"/>
      <c r="R20" s="3" t="s">
        <v>102</v>
      </c>
      <c r="S20" s="55" t="s">
        <v>234</v>
      </c>
      <c r="T20" s="3"/>
      <c r="U20" s="3"/>
      <c r="V20" s="3"/>
      <c r="W20" s="3"/>
      <c r="X20" s="3"/>
      <c r="Y20" s="3"/>
      <c r="Z20" s="3"/>
      <c r="AA20" s="3"/>
      <c r="AB20" s="3"/>
      <c r="AC20" s="3"/>
      <c r="AD20" s="3"/>
      <c r="AE20" s="3"/>
      <c r="AF20" s="3"/>
      <c r="AG20" s="3"/>
      <c r="AH20" s="3"/>
      <c r="AI20" s="3"/>
      <c r="AJ20" s="3" t="s">
        <v>841</v>
      </c>
      <c r="AK20" s="3"/>
    </row>
    <row r="21" spans="1:37" x14ac:dyDescent="0.2">
      <c r="A21" s="3" t="s">
        <v>95</v>
      </c>
      <c r="B21" s="3" t="s">
        <v>96</v>
      </c>
      <c r="C21" s="3" t="s">
        <v>97</v>
      </c>
      <c r="D21" s="3"/>
      <c r="E21" s="3" t="s">
        <v>27</v>
      </c>
      <c r="F21" s="3"/>
      <c r="G21" s="35"/>
      <c r="H21" s="3"/>
      <c r="J21" s="3">
        <v>11.6</v>
      </c>
      <c r="K21" s="3">
        <f t="shared" si="6"/>
        <v>14.850000000000001</v>
      </c>
      <c r="L21" s="3">
        <v>18.100000000000001</v>
      </c>
      <c r="M21" s="3">
        <f t="shared" si="7"/>
        <v>6.5000000000000018</v>
      </c>
      <c r="N21" s="3" t="s">
        <v>102</v>
      </c>
      <c r="O21" s="3" t="s">
        <v>102</v>
      </c>
      <c r="P21" s="3" t="s">
        <v>102</v>
      </c>
      <c r="Q21" s="64"/>
      <c r="R21" s="3" t="s">
        <v>102</v>
      </c>
      <c r="S21" s="55" t="s">
        <v>234</v>
      </c>
      <c r="T21" s="3"/>
      <c r="U21" s="3"/>
      <c r="V21" s="3"/>
      <c r="W21" s="3"/>
      <c r="X21" s="3"/>
      <c r="Y21" s="3"/>
      <c r="Z21" s="3"/>
      <c r="AA21" s="3"/>
      <c r="AB21" s="3"/>
      <c r="AC21" s="3"/>
      <c r="AD21" s="3"/>
      <c r="AE21" s="3"/>
      <c r="AF21" s="3"/>
      <c r="AG21" s="3"/>
      <c r="AH21" s="3"/>
      <c r="AI21" s="3"/>
      <c r="AJ21" s="3" t="s">
        <v>841</v>
      </c>
      <c r="AK21" s="3"/>
    </row>
    <row r="22" spans="1:37" x14ac:dyDescent="0.2">
      <c r="A22" s="3" t="s">
        <v>95</v>
      </c>
      <c r="B22" s="3" t="s">
        <v>96</v>
      </c>
      <c r="C22" s="3" t="s">
        <v>97</v>
      </c>
      <c r="D22" s="3"/>
      <c r="E22" s="3" t="s">
        <v>103</v>
      </c>
      <c r="F22" s="3"/>
      <c r="G22" s="35"/>
      <c r="H22" s="3"/>
      <c r="J22" s="3">
        <v>9.1</v>
      </c>
      <c r="K22" s="3">
        <f t="shared" si="6"/>
        <v>12.45</v>
      </c>
      <c r="L22" s="3">
        <v>15.8</v>
      </c>
      <c r="M22" s="3">
        <f t="shared" si="7"/>
        <v>6.7000000000000011</v>
      </c>
      <c r="N22" s="3" t="s">
        <v>102</v>
      </c>
      <c r="O22" s="3" t="s">
        <v>102</v>
      </c>
      <c r="P22" s="3" t="s">
        <v>102</v>
      </c>
      <c r="Q22" s="64"/>
      <c r="R22" s="3" t="s">
        <v>102</v>
      </c>
      <c r="S22" s="55" t="s">
        <v>234</v>
      </c>
      <c r="T22" s="3"/>
      <c r="U22" s="3"/>
      <c r="V22" s="3"/>
      <c r="W22" s="3"/>
      <c r="X22" s="3"/>
      <c r="Y22" s="3"/>
      <c r="Z22" s="3"/>
      <c r="AA22" s="3"/>
      <c r="AB22" s="3"/>
      <c r="AC22" s="3"/>
      <c r="AD22" s="3"/>
      <c r="AE22" s="3"/>
      <c r="AF22" s="3"/>
      <c r="AG22" s="3"/>
      <c r="AH22" s="3"/>
      <c r="AI22" s="3"/>
      <c r="AJ22" s="3" t="s">
        <v>841</v>
      </c>
      <c r="AK22" s="3"/>
    </row>
    <row r="23" spans="1:37" x14ac:dyDescent="0.2">
      <c r="A23" s="3" t="s">
        <v>95</v>
      </c>
      <c r="B23" s="3" t="s">
        <v>96</v>
      </c>
      <c r="C23" s="3" t="s">
        <v>97</v>
      </c>
      <c r="D23" s="3"/>
      <c r="E23" s="3" t="s">
        <v>104</v>
      </c>
      <c r="F23" s="3"/>
      <c r="G23" s="35"/>
      <c r="H23" s="3"/>
      <c r="J23" s="46">
        <v>11.8</v>
      </c>
      <c r="K23" s="3">
        <f t="shared" si="6"/>
        <v>13.8</v>
      </c>
      <c r="L23" s="46">
        <v>15.8</v>
      </c>
      <c r="M23" s="3">
        <f t="shared" si="7"/>
        <v>4</v>
      </c>
      <c r="N23" s="3" t="s">
        <v>105</v>
      </c>
      <c r="O23" s="8" t="s">
        <v>84</v>
      </c>
      <c r="P23" s="8" t="s">
        <v>106</v>
      </c>
      <c r="Q23" s="67" t="s">
        <v>791</v>
      </c>
      <c r="R23" s="8" t="s">
        <v>106</v>
      </c>
      <c r="S23" s="46" t="s">
        <v>811</v>
      </c>
      <c r="T23" s="3">
        <v>0.4</v>
      </c>
      <c r="U23" s="3">
        <f t="shared" ref="U23:U28" si="8">(T23+V23)/2</f>
        <v>0.75</v>
      </c>
      <c r="V23" s="3">
        <v>1.1000000000000001</v>
      </c>
      <c r="W23" s="8" t="s">
        <v>106</v>
      </c>
      <c r="X23" s="8" t="s">
        <v>84</v>
      </c>
      <c r="Y23" s="3">
        <v>22.3</v>
      </c>
      <c r="Z23" s="3">
        <f t="shared" ref="Z23:Z28" si="9">(Y23+AA23)/2</f>
        <v>24.35</v>
      </c>
      <c r="AA23" s="3">
        <v>26.4</v>
      </c>
      <c r="AB23" s="3"/>
      <c r="AC23" s="3"/>
      <c r="AD23" s="3">
        <v>641</v>
      </c>
      <c r="AE23" s="3">
        <f t="shared" ref="AE23:AE28" si="10">(AD23+AF23)/2</f>
        <v>817.5</v>
      </c>
      <c r="AF23" s="3">
        <v>994</v>
      </c>
      <c r="AG23" s="3">
        <f t="shared" ref="AG23:AG28" si="11">AE23-AD23</f>
        <v>176.5</v>
      </c>
      <c r="AH23" s="3"/>
      <c r="AI23" s="3"/>
      <c r="AJ23" s="3" t="s">
        <v>840</v>
      </c>
      <c r="AK23" s="3"/>
    </row>
    <row r="24" spans="1:37" x14ac:dyDescent="0.2">
      <c r="A24" s="18" t="s">
        <v>107</v>
      </c>
      <c r="B24" s="18" t="s">
        <v>781</v>
      </c>
      <c r="C24" s="18" t="s">
        <v>782</v>
      </c>
      <c r="D24" s="18"/>
      <c r="E24" s="18" t="s">
        <v>101</v>
      </c>
      <c r="F24" s="3"/>
      <c r="G24" s="35"/>
      <c r="H24" s="5" t="s">
        <v>28</v>
      </c>
      <c r="I24" s="5"/>
      <c r="J24" s="10">
        <f>MIN(J25:J28)</f>
        <v>15</v>
      </c>
      <c r="K24" s="10">
        <f t="shared" si="6"/>
        <v>19.600000000000001</v>
      </c>
      <c r="L24" s="10">
        <f>MAX(L25:L28)</f>
        <v>24.2</v>
      </c>
      <c r="M24" s="10">
        <f t="shared" si="7"/>
        <v>9.1999999999999993</v>
      </c>
      <c r="N24" s="15"/>
      <c r="O24" s="15"/>
      <c r="P24" s="15"/>
      <c r="Q24" s="15"/>
      <c r="R24" s="15"/>
      <c r="S24" s="15"/>
      <c r="T24" s="10">
        <f>MIN(T25:T28)</f>
        <v>4.8</v>
      </c>
      <c r="U24" s="10">
        <f t="shared" si="8"/>
        <v>10.75</v>
      </c>
      <c r="V24" s="10">
        <f>MAX(V25:V28)</f>
        <v>16.7</v>
      </c>
      <c r="W24" s="10"/>
      <c r="X24" s="13"/>
      <c r="Y24" s="10">
        <f>MIN(Y25:Y28)</f>
        <v>20.2</v>
      </c>
      <c r="Z24" s="10">
        <f t="shared" si="9"/>
        <v>24.15</v>
      </c>
      <c r="AA24" s="10">
        <f>MAX(AA25:AA28)</f>
        <v>28.1</v>
      </c>
      <c r="AB24" s="10"/>
      <c r="AC24" s="10"/>
      <c r="AD24" s="10">
        <f>MIN(AD25:AD28)</f>
        <v>828</v>
      </c>
      <c r="AE24" s="10">
        <f t="shared" si="10"/>
        <v>1174</v>
      </c>
      <c r="AF24" s="10">
        <f>MAX(AF25:AF28)</f>
        <v>1520</v>
      </c>
      <c r="AG24" s="10">
        <f t="shared" si="11"/>
        <v>346</v>
      </c>
      <c r="AH24" s="3"/>
      <c r="AI24" s="3"/>
      <c r="AJ24" s="3"/>
      <c r="AK24" s="55" t="s">
        <v>29</v>
      </c>
    </row>
    <row r="25" spans="1:37" x14ac:dyDescent="0.2">
      <c r="A25" s="3" t="s">
        <v>107</v>
      </c>
      <c r="B25" s="42" t="s">
        <v>108</v>
      </c>
      <c r="C25" s="3" t="s">
        <v>109</v>
      </c>
      <c r="D25" s="3" t="s">
        <v>98</v>
      </c>
      <c r="E25" s="3" t="s">
        <v>101</v>
      </c>
      <c r="F25" s="3"/>
      <c r="G25" s="35"/>
      <c r="H25" s="3">
        <v>20</v>
      </c>
      <c r="J25" s="3">
        <v>22.2</v>
      </c>
      <c r="K25" s="3">
        <f t="shared" si="6"/>
        <v>23.2</v>
      </c>
      <c r="L25" s="3">
        <v>24.2</v>
      </c>
      <c r="M25" s="3">
        <f t="shared" si="7"/>
        <v>2</v>
      </c>
      <c r="N25" s="3" t="s">
        <v>102</v>
      </c>
      <c r="O25" s="3" t="s">
        <v>102</v>
      </c>
      <c r="P25" s="8" t="s">
        <v>110</v>
      </c>
      <c r="Q25" s="57" t="s">
        <v>234</v>
      </c>
      <c r="R25" s="8" t="s">
        <v>111</v>
      </c>
      <c r="S25" s="3" t="s">
        <v>804</v>
      </c>
      <c r="T25" s="71">
        <v>16.7</v>
      </c>
      <c r="U25" s="71">
        <f t="shared" si="8"/>
        <v>16.7</v>
      </c>
      <c r="V25" s="71">
        <v>16.7</v>
      </c>
      <c r="W25" s="8" t="s">
        <v>110</v>
      </c>
      <c r="X25" s="8" t="s">
        <v>111</v>
      </c>
      <c r="Y25" s="3">
        <v>25.5</v>
      </c>
      <c r="Z25" s="3">
        <f t="shared" si="9"/>
        <v>26.8</v>
      </c>
      <c r="AA25" s="3">
        <v>28.1</v>
      </c>
      <c r="AB25" s="8" t="s">
        <v>110</v>
      </c>
      <c r="AC25" s="3" t="s">
        <v>112</v>
      </c>
      <c r="AD25" s="3">
        <v>867</v>
      </c>
      <c r="AE25" s="3">
        <f t="shared" si="10"/>
        <v>1193.5</v>
      </c>
      <c r="AF25" s="3">
        <v>1520</v>
      </c>
      <c r="AG25" s="3">
        <f t="shared" si="11"/>
        <v>326.5</v>
      </c>
      <c r="AH25" s="8" t="s">
        <v>113</v>
      </c>
      <c r="AI25" s="3" t="s">
        <v>45</v>
      </c>
      <c r="AJ25" s="3" t="s">
        <v>114</v>
      </c>
      <c r="AK25" s="3" t="s">
        <v>115</v>
      </c>
    </row>
    <row r="26" spans="1:37" x14ac:dyDescent="0.2">
      <c r="A26" s="3" t="s">
        <v>107</v>
      </c>
      <c r="B26" s="42" t="s">
        <v>116</v>
      </c>
      <c r="C26" s="3" t="s">
        <v>117</v>
      </c>
      <c r="D26" s="3"/>
      <c r="E26" s="3" t="s">
        <v>101</v>
      </c>
      <c r="F26" s="3"/>
      <c r="G26" s="35"/>
      <c r="H26" s="3">
        <v>40</v>
      </c>
      <c r="J26" s="3">
        <v>15.7</v>
      </c>
      <c r="K26" s="3">
        <f t="shared" si="6"/>
        <v>18.25</v>
      </c>
      <c r="L26" s="3">
        <v>20.8</v>
      </c>
      <c r="M26" s="3">
        <f t="shared" si="7"/>
        <v>5.1000000000000014</v>
      </c>
      <c r="N26" s="3" t="s">
        <v>102</v>
      </c>
      <c r="O26" s="3" t="s">
        <v>102</v>
      </c>
      <c r="P26" s="8" t="s">
        <v>118</v>
      </c>
      <c r="Q26" s="26" t="s">
        <v>234</v>
      </c>
      <c r="R26" s="8" t="s">
        <v>119</v>
      </c>
      <c r="S26" s="3" t="s">
        <v>234</v>
      </c>
      <c r="T26" s="3">
        <v>5.6</v>
      </c>
      <c r="U26" s="3">
        <f t="shared" si="8"/>
        <v>9.4499999999999993</v>
      </c>
      <c r="V26" s="3">
        <v>13.3</v>
      </c>
      <c r="W26" s="8" t="s">
        <v>120</v>
      </c>
      <c r="X26" s="8" t="s">
        <v>121</v>
      </c>
      <c r="Y26" s="3">
        <v>25.5</v>
      </c>
      <c r="Z26" s="3">
        <f t="shared" si="9"/>
        <v>26.4</v>
      </c>
      <c r="AA26" s="3">
        <v>27.3</v>
      </c>
      <c r="AB26" s="32" t="s">
        <v>110</v>
      </c>
      <c r="AC26" s="8" t="s">
        <v>119</v>
      </c>
      <c r="AD26" s="3">
        <v>1138</v>
      </c>
      <c r="AE26" s="3">
        <f t="shared" si="10"/>
        <v>1246.5</v>
      </c>
      <c r="AF26" s="3">
        <v>1355</v>
      </c>
      <c r="AG26" s="3">
        <f t="shared" si="11"/>
        <v>108.5</v>
      </c>
      <c r="AH26" s="22" t="s">
        <v>122</v>
      </c>
      <c r="AI26" s="8" t="s">
        <v>123</v>
      </c>
      <c r="AJ26" s="3" t="s">
        <v>124</v>
      </c>
      <c r="AK26" s="3" t="s">
        <v>125</v>
      </c>
    </row>
    <row r="27" spans="1:37" x14ac:dyDescent="0.2">
      <c r="A27" s="506" t="s">
        <v>107</v>
      </c>
      <c r="B27" s="512" t="s">
        <v>126</v>
      </c>
      <c r="C27" s="506" t="s">
        <v>127</v>
      </c>
      <c r="D27" s="506"/>
      <c r="E27" s="3" t="s">
        <v>101</v>
      </c>
      <c r="F27" s="3"/>
      <c r="G27" s="35"/>
      <c r="H27" s="3">
        <v>10</v>
      </c>
      <c r="J27" s="3">
        <v>15</v>
      </c>
      <c r="K27" s="3">
        <f t="shared" si="6"/>
        <v>17.899999999999999</v>
      </c>
      <c r="L27" s="3">
        <v>20.8</v>
      </c>
      <c r="M27" s="3">
        <f t="shared" si="7"/>
        <v>5.8000000000000007</v>
      </c>
      <c r="N27" s="3" t="s">
        <v>102</v>
      </c>
      <c r="O27" s="3" t="s">
        <v>102</v>
      </c>
      <c r="P27" s="8" t="s">
        <v>118</v>
      </c>
      <c r="Q27" s="26" t="s">
        <v>234</v>
      </c>
      <c r="R27" s="8" t="s">
        <v>121</v>
      </c>
      <c r="S27" s="3" t="s">
        <v>234</v>
      </c>
      <c r="T27" s="3">
        <v>4.8</v>
      </c>
      <c r="U27" s="3">
        <f t="shared" si="8"/>
        <v>9.0500000000000007</v>
      </c>
      <c r="V27" s="3">
        <v>13.3</v>
      </c>
      <c r="W27" s="8" t="s">
        <v>118</v>
      </c>
      <c r="X27" s="8" t="s">
        <v>121</v>
      </c>
      <c r="Y27" s="3">
        <v>24.7</v>
      </c>
      <c r="Z27" s="3">
        <f t="shared" si="9"/>
        <v>26.4</v>
      </c>
      <c r="AA27" s="3">
        <v>28.1</v>
      </c>
      <c r="AB27" s="8" t="s">
        <v>128</v>
      </c>
      <c r="AC27" s="8" t="s">
        <v>121</v>
      </c>
      <c r="AD27" s="3">
        <v>828</v>
      </c>
      <c r="AE27" s="3">
        <f t="shared" si="10"/>
        <v>1095</v>
      </c>
      <c r="AF27" s="3">
        <v>1362</v>
      </c>
      <c r="AG27" s="3">
        <f t="shared" si="11"/>
        <v>267</v>
      </c>
      <c r="AH27" s="8" t="s">
        <v>129</v>
      </c>
      <c r="AI27" s="8" t="s">
        <v>121</v>
      </c>
      <c r="AJ27" s="3" t="s">
        <v>124</v>
      </c>
      <c r="AK27" s="20" t="s">
        <v>130</v>
      </c>
    </row>
    <row r="28" spans="1:37" x14ac:dyDescent="0.2">
      <c r="A28" s="506" t="s">
        <v>107</v>
      </c>
      <c r="B28" s="512" t="s">
        <v>131</v>
      </c>
      <c r="C28" s="506" t="s">
        <v>132</v>
      </c>
      <c r="D28" s="506"/>
      <c r="E28" s="3" t="s">
        <v>101</v>
      </c>
      <c r="F28" s="3"/>
      <c r="G28" s="35"/>
      <c r="H28" s="3">
        <v>7</v>
      </c>
      <c r="J28" s="3">
        <v>15</v>
      </c>
      <c r="K28" s="3">
        <f t="shared" si="6"/>
        <v>17.899999999999999</v>
      </c>
      <c r="L28" s="3">
        <v>20.8</v>
      </c>
      <c r="M28" s="3">
        <f t="shared" si="7"/>
        <v>5.8000000000000007</v>
      </c>
      <c r="N28" s="3" t="s">
        <v>102</v>
      </c>
      <c r="O28" s="3" t="s">
        <v>102</v>
      </c>
      <c r="P28" s="8" t="s">
        <v>118</v>
      </c>
      <c r="Q28" s="26" t="s">
        <v>234</v>
      </c>
      <c r="R28" s="8" t="s">
        <v>121</v>
      </c>
      <c r="S28" s="3" t="s">
        <v>234</v>
      </c>
      <c r="T28" s="3">
        <v>4.8</v>
      </c>
      <c r="U28" s="3">
        <f t="shared" si="8"/>
        <v>9.0500000000000007</v>
      </c>
      <c r="V28" s="3">
        <v>13.3</v>
      </c>
      <c r="W28" s="8" t="s">
        <v>118</v>
      </c>
      <c r="X28" s="8" t="s">
        <v>121</v>
      </c>
      <c r="Y28" s="3">
        <v>20.2</v>
      </c>
      <c r="Z28" s="3">
        <f t="shared" si="9"/>
        <v>24.15</v>
      </c>
      <c r="AA28" s="3">
        <v>28.1</v>
      </c>
      <c r="AB28" s="8" t="s">
        <v>118</v>
      </c>
      <c r="AC28" s="8" t="s">
        <v>121</v>
      </c>
      <c r="AD28" s="3">
        <v>828</v>
      </c>
      <c r="AE28" s="3">
        <f t="shared" si="10"/>
        <v>1095</v>
      </c>
      <c r="AF28" s="3">
        <v>1362</v>
      </c>
      <c r="AG28" s="3">
        <f t="shared" si="11"/>
        <v>267</v>
      </c>
      <c r="AH28" s="8" t="s">
        <v>129</v>
      </c>
      <c r="AI28" s="8" t="s">
        <v>121</v>
      </c>
      <c r="AJ28" s="3" t="s">
        <v>124</v>
      </c>
      <c r="AK28" s="3" t="s">
        <v>133</v>
      </c>
    </row>
    <row r="29" spans="1:37" x14ac:dyDescent="0.2">
      <c r="A29" s="39" t="s">
        <v>134</v>
      </c>
      <c r="B29" s="39" t="s">
        <v>135</v>
      </c>
      <c r="C29" s="39"/>
      <c r="D29" s="39" t="s">
        <v>98</v>
      </c>
      <c r="E29" s="39" t="s">
        <v>136</v>
      </c>
      <c r="G29" s="35"/>
      <c r="H29" s="3"/>
      <c r="J29" s="22" t="s">
        <v>138</v>
      </c>
      <c r="K29" s="3"/>
      <c r="L29" s="3"/>
      <c r="M29" s="3"/>
      <c r="N29" s="15"/>
      <c r="O29" s="15"/>
      <c r="P29" s="15"/>
      <c r="Q29" s="15"/>
      <c r="R29" s="15"/>
      <c r="S29" s="15"/>
      <c r="T29" s="3"/>
      <c r="U29" s="3"/>
      <c r="V29" s="3"/>
      <c r="W29" s="3"/>
      <c r="X29" s="3"/>
      <c r="Y29" s="3"/>
      <c r="Z29" s="3"/>
      <c r="AA29" s="3"/>
      <c r="AB29" s="3"/>
      <c r="AC29" s="3"/>
      <c r="AD29" s="3"/>
      <c r="AE29" s="3"/>
      <c r="AF29" s="3"/>
      <c r="AG29" s="3"/>
      <c r="AH29" s="3"/>
      <c r="AI29" s="3"/>
      <c r="AJ29" s="3"/>
      <c r="AK29" s="55" t="s">
        <v>29</v>
      </c>
    </row>
    <row r="30" spans="1:37" x14ac:dyDescent="0.2">
      <c r="A30" s="1" t="s">
        <v>134</v>
      </c>
      <c r="B30" s="42" t="s">
        <v>139</v>
      </c>
      <c r="C30" s="3" t="s">
        <v>140</v>
      </c>
      <c r="D30" s="3"/>
      <c r="E30" s="3" t="s">
        <v>141</v>
      </c>
      <c r="F30" s="3">
        <v>38</v>
      </c>
      <c r="G30" s="35"/>
      <c r="H30" s="3">
        <v>19</v>
      </c>
      <c r="J30" s="3">
        <v>17.5</v>
      </c>
      <c r="K30" s="3">
        <f t="shared" ref="K30:K41" si="12">(J30+L30)/2</f>
        <v>18.350000000000001</v>
      </c>
      <c r="L30" s="3">
        <v>19.2</v>
      </c>
      <c r="M30" s="3">
        <f t="shared" ref="M30:M41" si="13">L30-J30</f>
        <v>1.6999999999999993</v>
      </c>
      <c r="N30" s="3" t="s">
        <v>102</v>
      </c>
      <c r="O30" s="3" t="s">
        <v>102</v>
      </c>
      <c r="P30" s="3" t="s">
        <v>102</v>
      </c>
      <c r="Q30" s="65"/>
      <c r="R30" s="3" t="s">
        <v>102</v>
      </c>
      <c r="S30" s="55" t="s">
        <v>234</v>
      </c>
      <c r="T30" s="3">
        <v>11.7</v>
      </c>
      <c r="U30" s="3"/>
      <c r="V30" s="3">
        <v>11.7</v>
      </c>
      <c r="W30" s="3" t="s">
        <v>102</v>
      </c>
      <c r="X30" s="3" t="s">
        <v>102</v>
      </c>
      <c r="Y30" s="3">
        <v>25.4</v>
      </c>
      <c r="Z30" s="3"/>
      <c r="AA30" s="3">
        <v>28.1</v>
      </c>
      <c r="AB30" s="3" t="s">
        <v>102</v>
      </c>
      <c r="AC30" s="3" t="s">
        <v>102</v>
      </c>
      <c r="AD30" s="3">
        <v>1215</v>
      </c>
      <c r="AE30" s="3"/>
      <c r="AF30" s="3">
        <v>1864</v>
      </c>
      <c r="AG30" s="3"/>
      <c r="AH30" s="3" t="s">
        <v>102</v>
      </c>
      <c r="AI30" s="3" t="s">
        <v>102</v>
      </c>
      <c r="AJ30" s="3" t="s">
        <v>840</v>
      </c>
      <c r="AK30" s="3"/>
    </row>
    <row r="31" spans="1:37" x14ac:dyDescent="0.2">
      <c r="A31" s="1" t="s">
        <v>134</v>
      </c>
      <c r="B31" s="42" t="s">
        <v>142</v>
      </c>
      <c r="C31" s="3" t="s">
        <v>143</v>
      </c>
      <c r="D31" s="3"/>
      <c r="E31" s="3" t="s">
        <v>70</v>
      </c>
      <c r="F31" s="26" t="s">
        <v>144</v>
      </c>
      <c r="G31" s="35"/>
      <c r="H31" s="3">
        <v>51</v>
      </c>
      <c r="J31" s="3">
        <v>17</v>
      </c>
      <c r="K31" s="3">
        <f t="shared" si="12"/>
        <v>17.75</v>
      </c>
      <c r="L31" s="3">
        <v>18.5</v>
      </c>
      <c r="M31" s="3">
        <f t="shared" si="13"/>
        <v>1.5</v>
      </c>
      <c r="N31" s="3" t="s">
        <v>102</v>
      </c>
      <c r="O31" s="3" t="s">
        <v>102</v>
      </c>
      <c r="P31" s="3" t="s">
        <v>102</v>
      </c>
      <c r="Q31" s="65"/>
      <c r="R31" s="3" t="s">
        <v>102</v>
      </c>
      <c r="S31" s="55" t="s">
        <v>234</v>
      </c>
      <c r="T31" s="3">
        <v>12.6</v>
      </c>
      <c r="U31" s="3"/>
      <c r="V31" s="3">
        <v>12.6</v>
      </c>
      <c r="W31" s="3" t="s">
        <v>102</v>
      </c>
      <c r="X31" s="3" t="s">
        <v>102</v>
      </c>
      <c r="Y31" s="3">
        <v>26</v>
      </c>
      <c r="Z31" s="3"/>
      <c r="AA31" s="3">
        <v>27.9</v>
      </c>
      <c r="AB31" s="3" t="s">
        <v>102</v>
      </c>
      <c r="AC31" s="3" t="s">
        <v>102</v>
      </c>
      <c r="AD31" s="3">
        <v>1183</v>
      </c>
      <c r="AE31" s="3"/>
      <c r="AF31" s="3">
        <v>1356</v>
      </c>
      <c r="AG31" s="3"/>
      <c r="AH31" s="3" t="s">
        <v>102</v>
      </c>
      <c r="AI31" s="3" t="s">
        <v>102</v>
      </c>
      <c r="AJ31" s="3" t="s">
        <v>840</v>
      </c>
      <c r="AK31" s="3"/>
    </row>
    <row r="32" spans="1:37" x14ac:dyDescent="0.2">
      <c r="A32" s="1" t="s">
        <v>134</v>
      </c>
      <c r="B32" s="42" t="s">
        <v>142</v>
      </c>
      <c r="C32" s="3" t="s">
        <v>145</v>
      </c>
      <c r="D32" s="3"/>
      <c r="E32" s="3" t="s">
        <v>70</v>
      </c>
      <c r="F32" s="597">
        <v>43</v>
      </c>
      <c r="G32" s="35"/>
      <c r="H32" s="3">
        <v>30</v>
      </c>
      <c r="J32" s="3">
        <v>17</v>
      </c>
      <c r="K32" s="3">
        <f t="shared" si="12"/>
        <v>19.05</v>
      </c>
      <c r="L32" s="3">
        <v>21.1</v>
      </c>
      <c r="M32" s="3">
        <f t="shared" si="13"/>
        <v>4.1000000000000014</v>
      </c>
      <c r="N32" s="3" t="s">
        <v>784</v>
      </c>
      <c r="O32" s="3" t="s">
        <v>785</v>
      </c>
      <c r="P32" s="3" t="s">
        <v>102</v>
      </c>
      <c r="Q32" s="65"/>
      <c r="R32" s="3" t="s">
        <v>102</v>
      </c>
      <c r="S32" s="55" t="s">
        <v>234</v>
      </c>
      <c r="T32" s="3">
        <v>12.6</v>
      </c>
      <c r="U32" s="3"/>
      <c r="V32" s="3">
        <v>12.6</v>
      </c>
      <c r="W32" s="3" t="s">
        <v>102</v>
      </c>
      <c r="X32" s="3" t="s">
        <v>102</v>
      </c>
      <c r="Y32" s="3">
        <v>27.8</v>
      </c>
      <c r="Z32" s="3"/>
      <c r="AA32" s="3">
        <v>27.9</v>
      </c>
      <c r="AB32" s="3" t="s">
        <v>102</v>
      </c>
      <c r="AC32" s="3" t="s">
        <v>102</v>
      </c>
      <c r="AD32" s="3">
        <v>1360</v>
      </c>
      <c r="AE32" s="3"/>
      <c r="AF32" s="3">
        <v>1377</v>
      </c>
      <c r="AG32" s="3"/>
      <c r="AH32" s="3" t="s">
        <v>102</v>
      </c>
      <c r="AI32" s="3" t="s">
        <v>102</v>
      </c>
      <c r="AJ32" s="3" t="s">
        <v>840</v>
      </c>
      <c r="AK32" s="3"/>
    </row>
    <row r="33" spans="1:37" x14ac:dyDescent="0.2">
      <c r="A33" s="1" t="s">
        <v>134</v>
      </c>
      <c r="B33" s="42" t="s">
        <v>146</v>
      </c>
      <c r="C33" s="3" t="s">
        <v>147</v>
      </c>
      <c r="D33" s="3"/>
      <c r="E33" s="3" t="s">
        <v>70</v>
      </c>
      <c r="F33" s="597"/>
      <c r="G33" s="35"/>
      <c r="H33" s="3">
        <v>31</v>
      </c>
      <c r="J33" s="3">
        <v>16.399999999999999</v>
      </c>
      <c r="K33" s="3">
        <f t="shared" si="12"/>
        <v>18.75</v>
      </c>
      <c r="L33" s="3">
        <v>21.1</v>
      </c>
      <c r="M33" s="3">
        <f t="shared" si="13"/>
        <v>4.7000000000000028</v>
      </c>
      <c r="N33" s="3" t="s">
        <v>102</v>
      </c>
      <c r="O33" s="3" t="s">
        <v>102</v>
      </c>
      <c r="P33" s="3" t="s">
        <v>102</v>
      </c>
      <c r="Q33" s="65"/>
      <c r="R33" s="3" t="s">
        <v>102</v>
      </c>
      <c r="S33" s="55" t="s">
        <v>234</v>
      </c>
      <c r="T33" s="3">
        <v>12.2</v>
      </c>
      <c r="U33" s="3"/>
      <c r="V33" s="3">
        <v>12.6</v>
      </c>
      <c r="W33" s="3" t="s">
        <v>102</v>
      </c>
      <c r="X33" s="3" t="s">
        <v>102</v>
      </c>
      <c r="Y33" s="3">
        <v>25.6</v>
      </c>
      <c r="Z33" s="3"/>
      <c r="AA33" s="3">
        <v>28.1</v>
      </c>
      <c r="AB33" s="3" t="s">
        <v>102</v>
      </c>
      <c r="AC33" s="3" t="s">
        <v>102</v>
      </c>
      <c r="AD33" s="3">
        <v>1360</v>
      </c>
      <c r="AE33" s="3"/>
      <c r="AF33" s="3">
        <v>1384</v>
      </c>
      <c r="AG33" s="3"/>
      <c r="AH33" s="3" t="s">
        <v>102</v>
      </c>
      <c r="AI33" s="3" t="s">
        <v>102</v>
      </c>
      <c r="AJ33" s="3" t="s">
        <v>840</v>
      </c>
      <c r="AK33" s="3"/>
    </row>
    <row r="34" spans="1:37" x14ac:dyDescent="0.2">
      <c r="A34" s="1" t="s">
        <v>134</v>
      </c>
      <c r="B34" s="42" t="s">
        <v>146</v>
      </c>
      <c r="C34" s="3" t="s">
        <v>148</v>
      </c>
      <c r="D34" s="3"/>
      <c r="E34" s="3" t="s">
        <v>70</v>
      </c>
      <c r="F34" s="3">
        <v>27</v>
      </c>
      <c r="G34" s="35"/>
      <c r="H34" s="3">
        <v>38</v>
      </c>
      <c r="J34" s="3">
        <v>17</v>
      </c>
      <c r="K34" s="3">
        <f t="shared" si="12"/>
        <v>17.899999999999999</v>
      </c>
      <c r="L34" s="3">
        <v>18.8</v>
      </c>
      <c r="M34" s="3">
        <f t="shared" si="13"/>
        <v>1.8000000000000007</v>
      </c>
      <c r="N34" s="3" t="s">
        <v>102</v>
      </c>
      <c r="O34" s="3" t="s">
        <v>102</v>
      </c>
      <c r="P34" s="3" t="s">
        <v>102</v>
      </c>
      <c r="Q34" s="65"/>
      <c r="R34" s="3" t="s">
        <v>102</v>
      </c>
      <c r="S34" s="55" t="s">
        <v>234</v>
      </c>
      <c r="T34" s="3">
        <v>12.2</v>
      </c>
      <c r="U34" s="3"/>
      <c r="V34" s="3">
        <v>12.6</v>
      </c>
      <c r="W34" s="3" t="s">
        <v>102</v>
      </c>
      <c r="X34" s="3" t="s">
        <v>102</v>
      </c>
      <c r="Y34" s="3">
        <v>27.2</v>
      </c>
      <c r="Z34" s="3"/>
      <c r="AA34" s="3">
        <v>27.9</v>
      </c>
      <c r="AB34" s="3" t="s">
        <v>102</v>
      </c>
      <c r="AC34" s="3" t="s">
        <v>102</v>
      </c>
      <c r="AD34" s="3">
        <v>1122</v>
      </c>
      <c r="AE34" s="3"/>
      <c r="AF34" s="3">
        <v>1355</v>
      </c>
      <c r="AG34" s="3"/>
      <c r="AH34" s="3" t="s">
        <v>102</v>
      </c>
      <c r="AI34" s="3" t="s">
        <v>102</v>
      </c>
      <c r="AJ34" s="3" t="s">
        <v>840</v>
      </c>
      <c r="AK34" s="3"/>
    </row>
    <row r="35" spans="1:37" x14ac:dyDescent="0.2">
      <c r="A35" s="1" t="s">
        <v>134</v>
      </c>
      <c r="B35" s="42" t="s">
        <v>146</v>
      </c>
      <c r="C35" s="3" t="s">
        <v>149</v>
      </c>
      <c r="D35" s="3"/>
      <c r="E35" s="3" t="s">
        <v>70</v>
      </c>
      <c r="F35" s="3">
        <v>12</v>
      </c>
      <c r="G35" s="35"/>
      <c r="H35" s="3">
        <v>24</v>
      </c>
      <c r="J35" s="3">
        <v>17</v>
      </c>
      <c r="K35" s="3">
        <f t="shared" si="12"/>
        <v>19.05</v>
      </c>
      <c r="L35" s="3">
        <v>21.1</v>
      </c>
      <c r="M35" s="3">
        <f t="shared" si="13"/>
        <v>4.1000000000000014</v>
      </c>
      <c r="N35" s="3" t="s">
        <v>102</v>
      </c>
      <c r="O35" s="3" t="s">
        <v>102</v>
      </c>
      <c r="P35" s="3" t="s">
        <v>102</v>
      </c>
      <c r="Q35" s="65"/>
      <c r="R35" s="3" t="s">
        <v>102</v>
      </c>
      <c r="S35" s="55" t="s">
        <v>234</v>
      </c>
      <c r="T35" s="3">
        <v>12.6</v>
      </c>
      <c r="U35" s="3"/>
      <c r="V35" s="3">
        <v>12.6</v>
      </c>
      <c r="W35" s="3" t="s">
        <v>102</v>
      </c>
      <c r="X35" s="3" t="s">
        <v>102</v>
      </c>
      <c r="Y35" s="3">
        <v>26</v>
      </c>
      <c r="Z35" s="3"/>
      <c r="AA35" s="3">
        <v>27.9</v>
      </c>
      <c r="AB35" s="3" t="s">
        <v>102</v>
      </c>
      <c r="AC35" s="3" t="s">
        <v>102</v>
      </c>
      <c r="AD35" s="3">
        <v>1122</v>
      </c>
      <c r="AE35" s="3"/>
      <c r="AF35" s="3">
        <v>1384</v>
      </c>
      <c r="AG35" s="3"/>
      <c r="AH35" s="3" t="s">
        <v>102</v>
      </c>
      <c r="AI35" s="3" t="s">
        <v>102</v>
      </c>
      <c r="AJ35" s="3" t="s">
        <v>840</v>
      </c>
      <c r="AK35" s="3"/>
    </row>
    <row r="36" spans="1:37" x14ac:dyDescent="0.2">
      <c r="A36" s="1" t="s">
        <v>134</v>
      </c>
      <c r="B36" s="42" t="s">
        <v>146</v>
      </c>
      <c r="C36" s="3" t="s">
        <v>150</v>
      </c>
      <c r="D36" s="3"/>
      <c r="E36" s="3" t="s">
        <v>70</v>
      </c>
      <c r="F36" s="3">
        <v>45</v>
      </c>
      <c r="G36" s="35"/>
      <c r="H36" s="3">
        <v>10</v>
      </c>
      <c r="J36" s="3">
        <v>15.9</v>
      </c>
      <c r="K36" s="3">
        <f t="shared" si="12"/>
        <v>18.600000000000001</v>
      </c>
      <c r="L36" s="3">
        <v>21.3</v>
      </c>
      <c r="M36" s="3">
        <f t="shared" si="13"/>
        <v>5.4</v>
      </c>
      <c r="N36" s="3" t="s">
        <v>102</v>
      </c>
      <c r="O36" s="3" t="s">
        <v>151</v>
      </c>
      <c r="P36" s="3" t="s">
        <v>102</v>
      </c>
      <c r="Q36" s="65"/>
      <c r="R36" s="3" t="s">
        <v>102</v>
      </c>
      <c r="S36" s="55" t="s">
        <v>234</v>
      </c>
      <c r="T36" s="3">
        <v>12.2</v>
      </c>
      <c r="U36" s="3"/>
      <c r="V36" s="3">
        <v>13.3</v>
      </c>
      <c r="W36" s="3" t="s">
        <v>102</v>
      </c>
      <c r="X36" s="3" t="s">
        <v>102</v>
      </c>
      <c r="Y36" s="3">
        <v>25.6</v>
      </c>
      <c r="Z36" s="3"/>
      <c r="AA36" s="3">
        <v>28.1</v>
      </c>
      <c r="AB36" s="3" t="s">
        <v>102</v>
      </c>
      <c r="AC36" s="3" t="s">
        <v>102</v>
      </c>
      <c r="AD36" s="3">
        <v>1360</v>
      </c>
      <c r="AE36" s="3"/>
      <c r="AF36" s="3">
        <v>1613</v>
      </c>
      <c r="AG36" s="3"/>
      <c r="AH36" s="3" t="s">
        <v>102</v>
      </c>
      <c r="AI36" s="3" t="s">
        <v>102</v>
      </c>
      <c r="AJ36" s="3" t="s">
        <v>840</v>
      </c>
      <c r="AK36" s="3"/>
    </row>
    <row r="37" spans="1:37" x14ac:dyDescent="0.2">
      <c r="A37" s="1" t="s">
        <v>134</v>
      </c>
      <c r="B37" s="42" t="s">
        <v>146</v>
      </c>
      <c r="C37" s="3" t="s">
        <v>152</v>
      </c>
      <c r="D37" s="3"/>
      <c r="E37" s="3" t="s">
        <v>70</v>
      </c>
      <c r="F37" s="3">
        <v>51</v>
      </c>
      <c r="G37" s="35"/>
      <c r="H37" s="3">
        <v>40</v>
      </c>
      <c r="J37" s="3">
        <v>17</v>
      </c>
      <c r="K37" s="3">
        <f t="shared" si="12"/>
        <v>18.25</v>
      </c>
      <c r="L37" s="3">
        <v>19.5</v>
      </c>
      <c r="M37" s="3">
        <f t="shared" si="13"/>
        <v>2.5</v>
      </c>
      <c r="N37" s="3" t="s">
        <v>102</v>
      </c>
      <c r="O37" s="3" t="s">
        <v>102</v>
      </c>
      <c r="P37" s="3" t="s">
        <v>102</v>
      </c>
      <c r="Q37" s="65"/>
      <c r="R37" s="3" t="s">
        <v>102</v>
      </c>
      <c r="S37" s="55" t="s">
        <v>234</v>
      </c>
      <c r="T37" s="3">
        <v>12.6</v>
      </c>
      <c r="U37" s="3"/>
      <c r="V37" s="3">
        <v>12.6</v>
      </c>
      <c r="W37" s="3" t="s">
        <v>102</v>
      </c>
      <c r="X37" s="3" t="s">
        <v>102</v>
      </c>
      <c r="Y37" s="3">
        <v>25.6</v>
      </c>
      <c r="Z37" s="3"/>
      <c r="AA37" s="3">
        <v>26.1</v>
      </c>
      <c r="AB37" s="3" t="s">
        <v>102</v>
      </c>
      <c r="AC37" s="3" t="s">
        <v>102</v>
      </c>
      <c r="AD37" s="3">
        <v>1122</v>
      </c>
      <c r="AE37" s="3"/>
      <c r="AF37" s="3">
        <v>1356</v>
      </c>
      <c r="AG37" s="3"/>
      <c r="AH37" s="3" t="s">
        <v>102</v>
      </c>
      <c r="AI37" s="3" t="s">
        <v>102</v>
      </c>
      <c r="AJ37" s="3" t="s">
        <v>840</v>
      </c>
      <c r="AK37" s="3"/>
    </row>
    <row r="38" spans="1:37" x14ac:dyDescent="0.2">
      <c r="A38" s="1" t="s">
        <v>134</v>
      </c>
      <c r="B38" s="42" t="s">
        <v>153</v>
      </c>
      <c r="C38" s="3" t="s">
        <v>154</v>
      </c>
      <c r="D38" s="3"/>
      <c r="E38" s="3" t="s">
        <v>70</v>
      </c>
      <c r="F38" s="3">
        <f>127+6</f>
        <v>133</v>
      </c>
      <c r="G38" s="35"/>
      <c r="H38" s="3">
        <v>71</v>
      </c>
      <c r="J38" s="3">
        <v>16.399999999999999</v>
      </c>
      <c r="K38" s="3">
        <f t="shared" si="12"/>
        <v>16.45</v>
      </c>
      <c r="L38" s="3">
        <v>16.5</v>
      </c>
      <c r="M38" s="3">
        <f t="shared" si="13"/>
        <v>0.10000000000000142</v>
      </c>
      <c r="N38" s="3" t="s">
        <v>102</v>
      </c>
      <c r="O38" s="3" t="s">
        <v>102</v>
      </c>
      <c r="P38" s="3" t="s">
        <v>102</v>
      </c>
      <c r="Q38" s="65"/>
      <c r="R38" s="3" t="s">
        <v>102</v>
      </c>
      <c r="S38" s="55" t="s">
        <v>234</v>
      </c>
      <c r="T38" s="3">
        <v>5.5</v>
      </c>
      <c r="U38" s="3"/>
      <c r="V38" s="3">
        <v>10.9</v>
      </c>
      <c r="W38" s="3" t="s">
        <v>102</v>
      </c>
      <c r="X38" s="3" t="s">
        <v>102</v>
      </c>
      <c r="Y38" s="3">
        <v>24.7</v>
      </c>
      <c r="Z38" s="3"/>
      <c r="AA38" s="3">
        <v>25.2</v>
      </c>
      <c r="AB38" s="3" t="s">
        <v>102</v>
      </c>
      <c r="AC38" s="3" t="s">
        <v>102</v>
      </c>
      <c r="AD38" s="3">
        <v>1122</v>
      </c>
      <c r="AE38" s="3"/>
      <c r="AF38" s="3">
        <v>1187</v>
      </c>
      <c r="AG38" s="3"/>
      <c r="AH38" s="3" t="s">
        <v>102</v>
      </c>
      <c r="AI38" s="3" t="s">
        <v>102</v>
      </c>
      <c r="AJ38" s="3" t="s">
        <v>840</v>
      </c>
      <c r="AK38" s="3"/>
    </row>
    <row r="39" spans="1:37" x14ac:dyDescent="0.2">
      <c r="A39" s="1" t="s">
        <v>134</v>
      </c>
      <c r="B39" s="42" t="s">
        <v>153</v>
      </c>
      <c r="C39" s="3" t="s">
        <v>155</v>
      </c>
      <c r="D39" s="3"/>
      <c r="E39" s="3" t="s">
        <v>70</v>
      </c>
      <c r="F39" s="3">
        <f>37+3</f>
        <v>40</v>
      </c>
      <c r="G39" s="35"/>
      <c r="H39" s="3">
        <v>20</v>
      </c>
      <c r="J39" s="3">
        <v>15.9</v>
      </c>
      <c r="K39" s="3">
        <f t="shared" si="12"/>
        <v>16.2</v>
      </c>
      <c r="L39" s="3">
        <v>16.5</v>
      </c>
      <c r="M39" s="3">
        <f t="shared" si="13"/>
        <v>0.59999999999999964</v>
      </c>
      <c r="N39" s="3" t="s">
        <v>102</v>
      </c>
      <c r="O39" s="3" t="s">
        <v>102</v>
      </c>
      <c r="P39" s="3" t="s">
        <v>102</v>
      </c>
      <c r="Q39" s="65"/>
      <c r="R39" s="3" t="s">
        <v>102</v>
      </c>
      <c r="S39" s="55" t="s">
        <v>234</v>
      </c>
      <c r="T39" s="3">
        <v>1.8</v>
      </c>
      <c r="U39" s="3"/>
      <c r="V39" s="3">
        <v>4.8</v>
      </c>
      <c r="W39" s="3" t="s">
        <v>102</v>
      </c>
      <c r="X39" s="3" t="s">
        <v>102</v>
      </c>
      <c r="Y39" s="3">
        <v>25.6</v>
      </c>
      <c r="Z39" s="3"/>
      <c r="AA39" s="3">
        <v>27.7</v>
      </c>
      <c r="AB39" s="3" t="s">
        <v>102</v>
      </c>
      <c r="AC39" s="3" t="s">
        <v>102</v>
      </c>
      <c r="AD39" s="3">
        <v>897</v>
      </c>
      <c r="AE39" s="3"/>
      <c r="AF39" s="3">
        <v>1237</v>
      </c>
      <c r="AG39" s="3"/>
      <c r="AH39" s="3" t="s">
        <v>102</v>
      </c>
      <c r="AI39" s="3" t="s">
        <v>102</v>
      </c>
      <c r="AJ39" s="3" t="s">
        <v>840</v>
      </c>
      <c r="AK39" s="3"/>
    </row>
    <row r="40" spans="1:37" x14ac:dyDescent="0.2">
      <c r="A40" s="1" t="s">
        <v>134</v>
      </c>
      <c r="B40" s="42" t="s">
        <v>153</v>
      </c>
      <c r="C40" s="3" t="s">
        <v>156</v>
      </c>
      <c r="D40" s="3"/>
      <c r="E40" s="3" t="s">
        <v>70</v>
      </c>
      <c r="F40" s="597">
        <v>54</v>
      </c>
      <c r="G40" s="35"/>
      <c r="H40" s="3">
        <v>27</v>
      </c>
      <c r="J40" s="3">
        <v>15.7</v>
      </c>
      <c r="K40" s="3">
        <f t="shared" si="12"/>
        <v>18.100000000000001</v>
      </c>
      <c r="L40" s="3">
        <v>20.5</v>
      </c>
      <c r="M40" s="3">
        <f t="shared" si="13"/>
        <v>4.8000000000000007</v>
      </c>
      <c r="N40" s="3" t="s">
        <v>784</v>
      </c>
      <c r="O40" s="3" t="s">
        <v>102</v>
      </c>
      <c r="P40" s="3" t="s">
        <v>102</v>
      </c>
      <c r="Q40" s="65"/>
      <c r="R40" s="3" t="s">
        <v>102</v>
      </c>
      <c r="S40" s="55" t="s">
        <v>234</v>
      </c>
      <c r="T40" s="3">
        <v>7.7</v>
      </c>
      <c r="U40" s="3"/>
      <c r="V40" s="3">
        <v>13.3</v>
      </c>
      <c r="W40" s="3" t="s">
        <v>102</v>
      </c>
      <c r="X40" s="3" t="s">
        <v>102</v>
      </c>
      <c r="Y40" s="3">
        <v>25.6</v>
      </c>
      <c r="Z40" s="3"/>
      <c r="AA40" s="3">
        <v>27.5</v>
      </c>
      <c r="AB40" s="3" t="s">
        <v>102</v>
      </c>
      <c r="AC40" s="3" t="s">
        <v>102</v>
      </c>
      <c r="AD40" s="3">
        <v>1217</v>
      </c>
      <c r="AE40" s="3"/>
      <c r="AF40" s="3">
        <v>1237</v>
      </c>
      <c r="AG40" s="3"/>
      <c r="AH40" s="3" t="s">
        <v>102</v>
      </c>
      <c r="AI40" s="3" t="s">
        <v>102</v>
      </c>
      <c r="AJ40" s="3" t="s">
        <v>840</v>
      </c>
      <c r="AK40" s="3"/>
    </row>
    <row r="41" spans="1:37" x14ac:dyDescent="0.2">
      <c r="A41" s="1" t="s">
        <v>134</v>
      </c>
      <c r="B41" s="42" t="s">
        <v>153</v>
      </c>
      <c r="C41" s="3" t="s">
        <v>157</v>
      </c>
      <c r="D41" s="3"/>
      <c r="E41" s="3" t="s">
        <v>70</v>
      </c>
      <c r="F41" s="597"/>
      <c r="G41" s="35"/>
      <c r="H41" s="3">
        <v>23</v>
      </c>
      <c r="J41" s="3">
        <v>15.6</v>
      </c>
      <c r="K41" s="3">
        <f t="shared" si="12"/>
        <v>18.350000000000001</v>
      </c>
      <c r="L41" s="3">
        <v>21.1</v>
      </c>
      <c r="M41" s="3">
        <f t="shared" si="13"/>
        <v>5.5000000000000018</v>
      </c>
      <c r="N41" s="3" t="s">
        <v>102</v>
      </c>
      <c r="O41" s="3" t="s">
        <v>102</v>
      </c>
      <c r="P41" s="3" t="s">
        <v>102</v>
      </c>
      <c r="Q41" s="65"/>
      <c r="R41" s="3" t="s">
        <v>102</v>
      </c>
      <c r="S41" s="55" t="s">
        <v>234</v>
      </c>
      <c r="T41" s="3">
        <v>5</v>
      </c>
      <c r="U41" s="3"/>
      <c r="V41" s="3">
        <v>12.6</v>
      </c>
      <c r="W41" s="3" t="s">
        <v>102</v>
      </c>
      <c r="X41" s="3" t="s">
        <v>102</v>
      </c>
      <c r="Y41" s="3">
        <v>25.7</v>
      </c>
      <c r="Z41" s="3"/>
      <c r="AA41" s="3">
        <v>28.1</v>
      </c>
      <c r="AB41" s="3" t="s">
        <v>102</v>
      </c>
      <c r="AC41" s="3" t="s">
        <v>102</v>
      </c>
      <c r="AD41" s="3">
        <v>1122</v>
      </c>
      <c r="AE41" s="3"/>
      <c r="AF41" s="3">
        <v>1355</v>
      </c>
      <c r="AG41" s="3"/>
      <c r="AH41" s="3" t="s">
        <v>102</v>
      </c>
      <c r="AI41" s="3" t="s">
        <v>102</v>
      </c>
      <c r="AJ41" s="3" t="s">
        <v>840</v>
      </c>
      <c r="AK41" s="3"/>
    </row>
    <row r="42" spans="1:37" x14ac:dyDescent="0.2">
      <c r="A42" s="39" t="s">
        <v>158</v>
      </c>
      <c r="B42" s="39" t="s">
        <v>159</v>
      </c>
      <c r="C42" s="39" t="s">
        <v>160</v>
      </c>
      <c r="D42" s="39" t="s">
        <v>98</v>
      </c>
      <c r="E42" s="39" t="s">
        <v>27</v>
      </c>
      <c r="F42" s="35"/>
      <c r="G42" s="3"/>
      <c r="H42" s="3"/>
      <c r="J42" s="3"/>
      <c r="K42" s="3"/>
      <c r="L42" s="3"/>
      <c r="M42" s="3"/>
      <c r="N42" s="15"/>
      <c r="O42" s="15"/>
      <c r="P42" s="15"/>
      <c r="Q42" s="15"/>
      <c r="R42" s="15"/>
      <c r="S42" s="15"/>
      <c r="T42" s="3"/>
      <c r="U42" s="3"/>
      <c r="V42" s="3"/>
      <c r="W42" s="3"/>
      <c r="X42" s="3"/>
      <c r="Y42" s="3"/>
      <c r="Z42" s="3"/>
      <c r="AA42" s="3"/>
      <c r="AB42" s="3"/>
      <c r="AC42" s="3"/>
      <c r="AD42" s="3"/>
      <c r="AE42" s="3"/>
      <c r="AF42" s="3"/>
      <c r="AG42" s="3"/>
      <c r="AH42" s="3"/>
      <c r="AI42" s="3"/>
      <c r="AJ42" s="3"/>
      <c r="AK42" s="55" t="s">
        <v>29</v>
      </c>
    </row>
    <row r="43" spans="1:37" x14ac:dyDescent="0.2">
      <c r="A43" s="1" t="s">
        <v>158</v>
      </c>
      <c r="B43" s="42" t="s">
        <v>159</v>
      </c>
      <c r="C43" s="3" t="s">
        <v>161</v>
      </c>
      <c r="D43" s="3"/>
      <c r="E43" s="3" t="s">
        <v>27</v>
      </c>
      <c r="F43" s="4" t="s">
        <v>144</v>
      </c>
      <c r="G43" s="35"/>
      <c r="H43" s="3">
        <v>22</v>
      </c>
      <c r="J43" s="3">
        <v>15.7</v>
      </c>
      <c r="K43" s="3"/>
      <c r="L43" s="46">
        <v>19.399999999999999</v>
      </c>
      <c r="M43" s="3"/>
      <c r="N43" s="3" t="s">
        <v>102</v>
      </c>
      <c r="O43" s="3" t="s">
        <v>102</v>
      </c>
      <c r="P43" s="3" t="s">
        <v>64</v>
      </c>
      <c r="Q43" s="57" t="s">
        <v>234</v>
      </c>
      <c r="R43" s="8" t="s">
        <v>162</v>
      </c>
      <c r="S43" s="46">
        <v>22.4</v>
      </c>
      <c r="T43" s="3">
        <v>6.2</v>
      </c>
      <c r="U43" s="3"/>
      <c r="V43" s="3">
        <v>9.1999999999999993</v>
      </c>
      <c r="W43" s="3" t="s">
        <v>64</v>
      </c>
      <c r="X43" s="3" t="s">
        <v>162</v>
      </c>
      <c r="Y43" s="3">
        <v>24.9</v>
      </c>
      <c r="Z43" s="3"/>
      <c r="AA43" s="3">
        <v>27.8</v>
      </c>
      <c r="AB43" s="3" t="s">
        <v>83</v>
      </c>
      <c r="AC43" s="3" t="s">
        <v>50</v>
      </c>
      <c r="AD43" s="3">
        <v>1122</v>
      </c>
      <c r="AE43" s="3"/>
      <c r="AF43" s="3">
        <v>1298</v>
      </c>
      <c r="AG43" s="3"/>
      <c r="AH43" s="3" t="s">
        <v>37</v>
      </c>
      <c r="AI43" s="8" t="s">
        <v>38</v>
      </c>
      <c r="AJ43" s="3" t="s">
        <v>840</v>
      </c>
      <c r="AK43" s="3"/>
    </row>
    <row r="44" spans="1:37" x14ac:dyDescent="0.2">
      <c r="A44" s="1" t="s">
        <v>158</v>
      </c>
      <c r="B44" s="42" t="s">
        <v>159</v>
      </c>
      <c r="C44" s="3" t="s">
        <v>163</v>
      </c>
      <c r="D44" s="3"/>
      <c r="E44" s="3" t="s">
        <v>27</v>
      </c>
      <c r="F44" s="3" t="s">
        <v>144</v>
      </c>
      <c r="G44" s="35"/>
      <c r="H44" s="3">
        <v>16</v>
      </c>
      <c r="J44" s="3">
        <v>15.7</v>
      </c>
      <c r="K44" s="3"/>
      <c r="L44" s="46">
        <v>19.399999999999999</v>
      </c>
      <c r="M44" s="3"/>
      <c r="N44" s="3" t="s">
        <v>102</v>
      </c>
      <c r="O44" s="3" t="s">
        <v>102</v>
      </c>
      <c r="P44" s="3" t="s">
        <v>64</v>
      </c>
      <c r="Q44" s="57" t="s">
        <v>234</v>
      </c>
      <c r="R44" s="8" t="s">
        <v>162</v>
      </c>
      <c r="S44" s="46">
        <v>22.4</v>
      </c>
      <c r="T44" s="3"/>
      <c r="U44" s="3"/>
      <c r="V44" s="3">
        <v>9.1999999999999993</v>
      </c>
      <c r="W44" s="3" t="s">
        <v>164</v>
      </c>
      <c r="X44" s="3" t="s">
        <v>162</v>
      </c>
      <c r="Y44" s="3">
        <v>24.9</v>
      </c>
      <c r="Z44" s="3"/>
      <c r="AA44" s="3">
        <v>27.8</v>
      </c>
      <c r="AB44" s="3" t="s">
        <v>83</v>
      </c>
      <c r="AC44" s="3" t="s">
        <v>50</v>
      </c>
      <c r="AD44" s="3">
        <v>1122</v>
      </c>
      <c r="AE44" s="3"/>
      <c r="AF44" s="3">
        <v>1298</v>
      </c>
      <c r="AG44" s="3"/>
      <c r="AH44" s="3" t="s">
        <v>37</v>
      </c>
      <c r="AI44" s="8" t="s">
        <v>38</v>
      </c>
      <c r="AJ44" s="3" t="s">
        <v>840</v>
      </c>
      <c r="AK44" s="3"/>
    </row>
    <row r="45" spans="1:37" x14ac:dyDescent="0.2">
      <c r="A45" s="1" t="s">
        <v>158</v>
      </c>
      <c r="B45" s="42" t="s">
        <v>159</v>
      </c>
      <c r="C45" s="3" t="s">
        <v>165</v>
      </c>
      <c r="D45" s="3"/>
      <c r="E45" s="3" t="s">
        <v>27</v>
      </c>
      <c r="F45" s="3" t="s">
        <v>144</v>
      </c>
      <c r="G45" s="35"/>
      <c r="H45" s="3">
        <v>18</v>
      </c>
      <c r="J45" s="3">
        <v>15.7</v>
      </c>
      <c r="K45" s="3"/>
      <c r="L45" s="46">
        <v>19.399999999999999</v>
      </c>
      <c r="M45" s="3"/>
      <c r="N45" s="3" t="s">
        <v>102</v>
      </c>
      <c r="O45" s="3" t="s">
        <v>102</v>
      </c>
      <c r="P45" s="3" t="s">
        <v>64</v>
      </c>
      <c r="Q45" s="57" t="s">
        <v>234</v>
      </c>
      <c r="R45" s="8" t="s">
        <v>162</v>
      </c>
      <c r="S45" s="46">
        <v>22.4</v>
      </c>
      <c r="T45" s="3">
        <v>6.2</v>
      </c>
      <c r="U45" s="3"/>
      <c r="V45" s="3">
        <v>9.1999999999999993</v>
      </c>
      <c r="W45" s="3" t="s">
        <v>64</v>
      </c>
      <c r="X45" s="3" t="s">
        <v>162</v>
      </c>
      <c r="Y45" s="3">
        <v>24.9</v>
      </c>
      <c r="Z45" s="3"/>
      <c r="AA45" s="3">
        <v>27.8</v>
      </c>
      <c r="AB45" s="3" t="s">
        <v>83</v>
      </c>
      <c r="AC45" s="3" t="s">
        <v>50</v>
      </c>
      <c r="AD45" s="3">
        <v>1122</v>
      </c>
      <c r="AE45" s="3"/>
      <c r="AF45" s="3">
        <v>1298</v>
      </c>
      <c r="AG45" s="3"/>
      <c r="AH45" s="3" t="s">
        <v>37</v>
      </c>
      <c r="AI45" s="8" t="s">
        <v>38</v>
      </c>
      <c r="AJ45" s="3" t="s">
        <v>840</v>
      </c>
      <c r="AK45" s="3"/>
    </row>
    <row r="46" spans="1:37" x14ac:dyDescent="0.2">
      <c r="A46" s="1" t="s">
        <v>158</v>
      </c>
      <c r="B46" s="42" t="s">
        <v>159</v>
      </c>
      <c r="C46" s="3" t="s">
        <v>166</v>
      </c>
      <c r="D46" s="3"/>
      <c r="E46" s="3" t="s">
        <v>27</v>
      </c>
      <c r="F46" s="3" t="s">
        <v>144</v>
      </c>
      <c r="G46" s="35"/>
      <c r="H46" s="3">
        <v>23</v>
      </c>
      <c r="J46" s="3">
        <v>15.7</v>
      </c>
      <c r="K46" s="3"/>
      <c r="L46" s="46">
        <v>19.399999999999999</v>
      </c>
      <c r="M46" s="3"/>
      <c r="N46" s="3" t="s">
        <v>102</v>
      </c>
      <c r="O46" s="3" t="s">
        <v>102</v>
      </c>
      <c r="P46" s="3" t="s">
        <v>64</v>
      </c>
      <c r="Q46" s="57" t="s">
        <v>234</v>
      </c>
      <c r="R46" s="8" t="s">
        <v>162</v>
      </c>
      <c r="S46" s="46">
        <v>22.4</v>
      </c>
      <c r="T46" s="3">
        <v>6.2</v>
      </c>
      <c r="U46" s="3"/>
      <c r="V46" s="3">
        <v>9.1999999999999993</v>
      </c>
      <c r="W46" s="3" t="s">
        <v>64</v>
      </c>
      <c r="X46" s="3" t="s">
        <v>162</v>
      </c>
      <c r="Y46" s="3">
        <v>24.9</v>
      </c>
      <c r="Z46" s="3"/>
      <c r="AA46" s="3">
        <v>27.8</v>
      </c>
      <c r="AB46" s="3" t="s">
        <v>83</v>
      </c>
      <c r="AC46" s="3" t="s">
        <v>50</v>
      </c>
      <c r="AD46" s="3">
        <v>1122</v>
      </c>
      <c r="AE46" s="3"/>
      <c r="AF46" s="3">
        <v>1298</v>
      </c>
      <c r="AG46" s="3"/>
      <c r="AH46" s="3" t="s">
        <v>37</v>
      </c>
      <c r="AI46" s="8" t="s">
        <v>38</v>
      </c>
      <c r="AJ46" s="3" t="s">
        <v>840</v>
      </c>
      <c r="AK46" s="3"/>
    </row>
    <row r="47" spans="1:37" x14ac:dyDescent="0.2">
      <c r="A47" s="1" t="s">
        <v>158</v>
      </c>
      <c r="B47" s="42" t="s">
        <v>159</v>
      </c>
      <c r="C47" s="3" t="s">
        <v>167</v>
      </c>
      <c r="D47" s="3"/>
      <c r="E47" s="3" t="s">
        <v>27</v>
      </c>
      <c r="F47" s="3" t="s">
        <v>144</v>
      </c>
      <c r="G47" s="35"/>
      <c r="H47" s="3">
        <v>23</v>
      </c>
      <c r="J47" s="3">
        <v>15.7</v>
      </c>
      <c r="K47" s="3"/>
      <c r="L47" s="46">
        <v>19.399999999999999</v>
      </c>
      <c r="M47" s="3"/>
      <c r="N47" s="3" t="s">
        <v>102</v>
      </c>
      <c r="O47" s="3" t="s">
        <v>102</v>
      </c>
      <c r="P47" s="3" t="s">
        <v>64</v>
      </c>
      <c r="Q47" s="57" t="s">
        <v>234</v>
      </c>
      <c r="R47" s="8" t="s">
        <v>162</v>
      </c>
      <c r="S47" s="46">
        <v>22.4</v>
      </c>
      <c r="T47" s="3">
        <v>6.2</v>
      </c>
      <c r="U47" s="3"/>
      <c r="V47" s="3">
        <v>9.1999999999999993</v>
      </c>
      <c r="W47" s="3" t="s">
        <v>64</v>
      </c>
      <c r="X47" s="3" t="s">
        <v>162</v>
      </c>
      <c r="Y47" s="3">
        <v>25.4</v>
      </c>
      <c r="Z47" s="3"/>
      <c r="AA47" s="3">
        <v>27.8</v>
      </c>
      <c r="AB47" s="3" t="s">
        <v>168</v>
      </c>
      <c r="AC47" s="3" t="s">
        <v>50</v>
      </c>
      <c r="AD47" s="3">
        <v>1122</v>
      </c>
      <c r="AE47" s="3"/>
      <c r="AF47" s="3">
        <v>1298</v>
      </c>
      <c r="AG47" s="3"/>
      <c r="AH47" s="3" t="s">
        <v>37</v>
      </c>
      <c r="AI47" s="8" t="s">
        <v>38</v>
      </c>
      <c r="AJ47" s="3" t="s">
        <v>840</v>
      </c>
      <c r="AK47" s="3"/>
    </row>
    <row r="48" spans="1:37" x14ac:dyDescent="0.2">
      <c r="A48" s="1" t="s">
        <v>158</v>
      </c>
      <c r="B48" s="42" t="s">
        <v>159</v>
      </c>
      <c r="C48" s="3" t="s">
        <v>169</v>
      </c>
      <c r="D48" s="3"/>
      <c r="E48" s="3" t="s">
        <v>27</v>
      </c>
      <c r="F48" s="3"/>
      <c r="G48" s="35"/>
      <c r="H48" s="3"/>
      <c r="J48" s="3" t="s">
        <v>170</v>
      </c>
      <c r="K48" s="3"/>
      <c r="L48" s="3"/>
      <c r="M48" s="3"/>
      <c r="N48" s="3"/>
      <c r="O48" s="3"/>
      <c r="P48" s="3"/>
      <c r="Q48" s="56"/>
      <c r="R48" s="3"/>
      <c r="S48" s="3"/>
      <c r="T48" s="3"/>
      <c r="U48" s="3"/>
      <c r="V48" s="3"/>
      <c r="W48" s="3"/>
      <c r="X48" s="3"/>
      <c r="Y48" s="3"/>
      <c r="Z48" s="3"/>
      <c r="AA48" s="3"/>
      <c r="AB48" s="3"/>
      <c r="AC48" s="3"/>
      <c r="AD48" s="3"/>
      <c r="AE48" s="3"/>
      <c r="AF48" s="3"/>
      <c r="AG48" s="3"/>
      <c r="AH48" s="3"/>
      <c r="AI48" s="3"/>
      <c r="AJ48" s="3" t="s">
        <v>841</v>
      </c>
      <c r="AK48" s="3"/>
    </row>
    <row r="49" spans="1:37" x14ac:dyDescent="0.2">
      <c r="A49" s="18" t="s">
        <v>171</v>
      </c>
      <c r="B49" s="18" t="s">
        <v>172</v>
      </c>
      <c r="C49" s="18" t="s">
        <v>173</v>
      </c>
      <c r="D49" s="18" t="s">
        <v>98</v>
      </c>
      <c r="E49" s="18" t="s">
        <v>174</v>
      </c>
      <c r="F49" s="3"/>
      <c r="G49" s="35" t="s">
        <v>175</v>
      </c>
      <c r="H49" s="5" t="s">
        <v>28</v>
      </c>
      <c r="I49" s="5"/>
      <c r="J49" s="10">
        <f>MIN(J50:J78)</f>
        <v>13.3</v>
      </c>
      <c r="K49" s="10">
        <f t="shared" ref="K49:K60" si="14">(J49+L49)/2</f>
        <v>17.05</v>
      </c>
      <c r="L49" s="10">
        <f>MAX(L50:L78)</f>
        <v>20.8</v>
      </c>
      <c r="M49" s="10">
        <f t="shared" ref="M49:M60" si="15">L49-J49</f>
        <v>7.5</v>
      </c>
      <c r="N49" s="10" t="s">
        <v>176</v>
      </c>
      <c r="O49" s="10"/>
      <c r="P49" s="10"/>
      <c r="Q49" s="58"/>
      <c r="R49" s="10"/>
      <c r="S49" s="10"/>
      <c r="T49" s="10">
        <f>MIN(T50:T78)</f>
        <v>-0.1</v>
      </c>
      <c r="U49" s="10">
        <f t="shared" ref="U49:U56" si="16">(T49+V49)/2</f>
        <v>6.6000000000000005</v>
      </c>
      <c r="V49" s="10">
        <f>MAX(V50:V78)</f>
        <v>13.3</v>
      </c>
      <c r="W49" s="10"/>
      <c r="X49" s="10"/>
      <c r="Y49" s="10">
        <f>MIN(Y50:Y78)</f>
        <v>21.7</v>
      </c>
      <c r="Z49" s="10">
        <f t="shared" ref="Z49:Z56" si="17">(Y49+AA49)/2</f>
        <v>25</v>
      </c>
      <c r="AA49" s="10">
        <f>MAX(AA50:AA78)</f>
        <v>28.3</v>
      </c>
      <c r="AB49" s="10"/>
      <c r="AC49" s="10"/>
      <c r="AD49" s="10">
        <f>MIN(AD50:AD78)</f>
        <v>843</v>
      </c>
      <c r="AE49" s="10">
        <f t="shared" ref="AE49:AE56" si="18">(AD49+AF49)/2</f>
        <v>1082.5</v>
      </c>
      <c r="AF49" s="10">
        <f>MAX(AF50:AF78)</f>
        <v>1322</v>
      </c>
      <c r="AG49" s="10">
        <f t="shared" ref="AG49:AG56" si="19">AE49-AD49</f>
        <v>239.5</v>
      </c>
      <c r="AH49" s="3"/>
      <c r="AI49" s="3"/>
      <c r="AJ49" s="3"/>
      <c r="AK49" s="55" t="s">
        <v>29</v>
      </c>
    </row>
    <row r="50" spans="1:37" x14ac:dyDescent="0.2">
      <c r="A50" s="1" t="s">
        <v>171</v>
      </c>
      <c r="B50" s="42" t="s">
        <v>172</v>
      </c>
      <c r="C50" s="3" t="s">
        <v>177</v>
      </c>
      <c r="D50" s="3"/>
      <c r="E50" s="3" t="s">
        <v>178</v>
      </c>
      <c r="F50" s="26">
        <v>17</v>
      </c>
      <c r="G50" s="44" t="s">
        <v>179</v>
      </c>
      <c r="H50" s="3">
        <v>17</v>
      </c>
      <c r="I50" s="19">
        <f t="shared" ref="I50:I78" si="20">H50/F50</f>
        <v>1</v>
      </c>
      <c r="J50" s="3">
        <v>13.3</v>
      </c>
      <c r="K50" s="3">
        <f t="shared" si="14"/>
        <v>14.950000000000001</v>
      </c>
      <c r="L50" s="46">
        <v>16.600000000000001</v>
      </c>
      <c r="M50" s="3">
        <f t="shared" si="15"/>
        <v>3.3000000000000007</v>
      </c>
      <c r="N50" s="3" t="s">
        <v>180</v>
      </c>
      <c r="O50" s="3" t="s">
        <v>181</v>
      </c>
      <c r="P50" s="8" t="s">
        <v>79</v>
      </c>
      <c r="Q50" s="64">
        <v>12.6</v>
      </c>
      <c r="R50" s="8" t="s">
        <v>182</v>
      </c>
      <c r="S50" s="46">
        <v>21.7</v>
      </c>
      <c r="T50" s="20">
        <v>-0.1</v>
      </c>
      <c r="U50" s="20">
        <f t="shared" si="16"/>
        <v>2.85</v>
      </c>
      <c r="V50" s="20">
        <v>5.8</v>
      </c>
      <c r="W50" s="3"/>
      <c r="X50" s="3"/>
      <c r="Y50" s="3">
        <v>25.6</v>
      </c>
      <c r="Z50" s="3">
        <f t="shared" si="17"/>
        <v>26.950000000000003</v>
      </c>
      <c r="AA50" s="3">
        <v>28.3</v>
      </c>
      <c r="AB50" s="3"/>
      <c r="AC50" s="3"/>
      <c r="AD50" s="3">
        <v>897</v>
      </c>
      <c r="AE50" s="3">
        <f t="shared" si="18"/>
        <v>962.5</v>
      </c>
      <c r="AF50" s="3">
        <v>1028</v>
      </c>
      <c r="AG50" s="3">
        <f t="shared" si="19"/>
        <v>65.5</v>
      </c>
      <c r="AH50" s="3"/>
      <c r="AI50" s="3"/>
      <c r="AJ50" s="3" t="s">
        <v>183</v>
      </c>
      <c r="AK50" s="3" t="s">
        <v>184</v>
      </c>
    </row>
    <row r="51" spans="1:37" x14ac:dyDescent="0.2">
      <c r="A51" s="1" t="s">
        <v>171</v>
      </c>
      <c r="B51" s="42" t="s">
        <v>172</v>
      </c>
      <c r="C51" s="3" t="s">
        <v>185</v>
      </c>
      <c r="D51" s="3"/>
      <c r="E51" s="3" t="s">
        <v>178</v>
      </c>
      <c r="F51" s="26">
        <v>21</v>
      </c>
      <c r="G51" s="35" t="s">
        <v>186</v>
      </c>
      <c r="H51" s="3">
        <v>15</v>
      </c>
      <c r="I51" s="19">
        <f t="shared" si="20"/>
        <v>0.7142857142857143</v>
      </c>
      <c r="J51" s="72">
        <v>13.3</v>
      </c>
      <c r="K51" s="21">
        <f t="shared" si="14"/>
        <v>15.1</v>
      </c>
      <c r="L51" s="21">
        <v>16.899999999999999</v>
      </c>
      <c r="M51" s="21">
        <f t="shared" si="15"/>
        <v>3.5999999999999979</v>
      </c>
      <c r="N51" s="22" t="s">
        <v>816</v>
      </c>
      <c r="O51" s="22"/>
      <c r="P51" s="32" t="s">
        <v>818</v>
      </c>
      <c r="Q51" s="64">
        <v>12.6</v>
      </c>
      <c r="R51" s="8" t="s">
        <v>187</v>
      </c>
      <c r="S51" s="3" t="s">
        <v>234</v>
      </c>
      <c r="T51" s="23">
        <v>-0.1</v>
      </c>
      <c r="U51" s="23">
        <f t="shared" si="16"/>
        <v>4.55</v>
      </c>
      <c r="V51" s="23">
        <v>9.1999999999999993</v>
      </c>
      <c r="W51" s="3"/>
      <c r="X51" s="3"/>
      <c r="Y51" s="3">
        <v>24</v>
      </c>
      <c r="Z51" s="3">
        <f t="shared" si="17"/>
        <v>25.25</v>
      </c>
      <c r="AA51" s="3">
        <v>26.5</v>
      </c>
      <c r="AB51" s="3"/>
      <c r="AC51" s="3"/>
      <c r="AD51" s="21">
        <v>897</v>
      </c>
      <c r="AE51" s="21">
        <f t="shared" si="18"/>
        <v>962.5</v>
      </c>
      <c r="AF51" s="21">
        <v>1028</v>
      </c>
      <c r="AG51" s="21">
        <f t="shared" si="19"/>
        <v>65.5</v>
      </c>
      <c r="AH51" s="3"/>
      <c r="AI51" s="3"/>
      <c r="AJ51" s="3" t="s">
        <v>840</v>
      </c>
      <c r="AK51" s="3"/>
    </row>
    <row r="52" spans="1:37" x14ac:dyDescent="0.2">
      <c r="A52" s="1" t="s">
        <v>171</v>
      </c>
      <c r="B52" s="42" t="s">
        <v>172</v>
      </c>
      <c r="C52" s="3" t="s">
        <v>188</v>
      </c>
      <c r="D52" s="3"/>
      <c r="E52" s="3" t="s">
        <v>178</v>
      </c>
      <c r="F52" s="3">
        <v>15</v>
      </c>
      <c r="G52" s="44" t="s">
        <v>189</v>
      </c>
      <c r="H52" s="3">
        <v>15</v>
      </c>
      <c r="I52" s="19">
        <f t="shared" si="20"/>
        <v>1</v>
      </c>
      <c r="J52" s="72">
        <v>13.3</v>
      </c>
      <c r="K52" s="21">
        <f t="shared" si="14"/>
        <v>15.1</v>
      </c>
      <c r="L52" s="21">
        <v>16.899999999999999</v>
      </c>
      <c r="M52" s="21">
        <f t="shared" si="15"/>
        <v>3.5999999999999979</v>
      </c>
      <c r="N52" s="22" t="s">
        <v>819</v>
      </c>
      <c r="O52" s="22"/>
      <c r="P52" s="32" t="s">
        <v>818</v>
      </c>
      <c r="Q52" s="64">
        <v>12.6</v>
      </c>
      <c r="R52" s="8" t="s">
        <v>190</v>
      </c>
      <c r="S52" s="3" t="s">
        <v>234</v>
      </c>
      <c r="T52" s="21">
        <v>-0.1</v>
      </c>
      <c r="U52" s="21">
        <f t="shared" si="16"/>
        <v>4.55</v>
      </c>
      <c r="V52" s="21">
        <v>9.1999999999999993</v>
      </c>
      <c r="W52" s="3"/>
      <c r="X52" s="3"/>
      <c r="Y52" s="3">
        <v>24</v>
      </c>
      <c r="Z52" s="3">
        <f t="shared" si="17"/>
        <v>26.05</v>
      </c>
      <c r="AA52" s="3">
        <v>28.1</v>
      </c>
      <c r="AB52" s="3"/>
      <c r="AC52" s="3"/>
      <c r="AD52" s="21">
        <v>897</v>
      </c>
      <c r="AE52" s="21">
        <f t="shared" si="18"/>
        <v>962.5</v>
      </c>
      <c r="AF52" s="21">
        <v>1028</v>
      </c>
      <c r="AG52" s="21">
        <f t="shared" si="19"/>
        <v>65.5</v>
      </c>
      <c r="AH52" s="3"/>
      <c r="AI52" s="3"/>
      <c r="AJ52" s="3" t="s">
        <v>840</v>
      </c>
      <c r="AK52" s="3"/>
    </row>
    <row r="53" spans="1:37" x14ac:dyDescent="0.2">
      <c r="A53" s="1" t="s">
        <v>171</v>
      </c>
      <c r="B53" s="42" t="s">
        <v>172</v>
      </c>
      <c r="C53" s="3" t="s">
        <v>191</v>
      </c>
      <c r="D53" s="3"/>
      <c r="E53" s="3" t="s">
        <v>178</v>
      </c>
      <c r="F53" s="3">
        <v>15</v>
      </c>
      <c r="G53" s="44" t="s">
        <v>192</v>
      </c>
      <c r="H53" s="3">
        <v>15</v>
      </c>
      <c r="I53" s="19">
        <f t="shared" si="20"/>
        <v>1</v>
      </c>
      <c r="J53" s="21">
        <v>13.3</v>
      </c>
      <c r="K53" s="21">
        <f t="shared" si="14"/>
        <v>15.1</v>
      </c>
      <c r="L53" s="21">
        <v>16.899999999999999</v>
      </c>
      <c r="M53" s="21">
        <f t="shared" si="15"/>
        <v>3.5999999999999979</v>
      </c>
      <c r="N53" s="3" t="s">
        <v>193</v>
      </c>
      <c r="O53" s="3" t="s">
        <v>181</v>
      </c>
      <c r="P53" s="8" t="s">
        <v>79</v>
      </c>
      <c r="Q53" s="64">
        <v>12.6</v>
      </c>
      <c r="R53" s="8" t="s">
        <v>190</v>
      </c>
      <c r="S53" s="3" t="s">
        <v>234</v>
      </c>
      <c r="T53" s="21">
        <v>-0.1</v>
      </c>
      <c r="U53" s="21">
        <f t="shared" si="16"/>
        <v>4.55</v>
      </c>
      <c r="V53" s="21">
        <v>9.1999999999999993</v>
      </c>
      <c r="W53" s="3"/>
      <c r="X53" s="3"/>
      <c r="Y53" s="3">
        <v>24</v>
      </c>
      <c r="Z53" s="3">
        <f t="shared" si="17"/>
        <v>26.15</v>
      </c>
      <c r="AA53" s="3">
        <v>28.3</v>
      </c>
      <c r="AB53" s="3"/>
      <c r="AC53" s="3"/>
      <c r="AD53" s="21">
        <v>897</v>
      </c>
      <c r="AE53" s="21">
        <f t="shared" si="18"/>
        <v>962.5</v>
      </c>
      <c r="AF53" s="21">
        <v>1028</v>
      </c>
      <c r="AG53" s="21">
        <f t="shared" si="19"/>
        <v>65.5</v>
      </c>
      <c r="AH53" s="3"/>
      <c r="AI53" s="3"/>
      <c r="AJ53" s="3" t="s">
        <v>840</v>
      </c>
      <c r="AK53" s="3"/>
    </row>
    <row r="54" spans="1:37" x14ac:dyDescent="0.2">
      <c r="A54" s="1" t="s">
        <v>171</v>
      </c>
      <c r="B54" s="42" t="s">
        <v>172</v>
      </c>
      <c r="C54" s="3" t="s">
        <v>194</v>
      </c>
      <c r="D54" s="3"/>
      <c r="E54" s="3" t="s">
        <v>178</v>
      </c>
      <c r="F54" s="3">
        <v>83</v>
      </c>
      <c r="G54" s="44" t="s">
        <v>195</v>
      </c>
      <c r="H54" s="3">
        <v>47</v>
      </c>
      <c r="I54" s="19">
        <f t="shared" si="20"/>
        <v>0.5662650602409639</v>
      </c>
      <c r="J54" s="3">
        <v>14.4</v>
      </c>
      <c r="K54" s="3">
        <f t="shared" si="14"/>
        <v>15.649999999999999</v>
      </c>
      <c r="L54" s="3">
        <v>16.899999999999999</v>
      </c>
      <c r="M54" s="3">
        <f t="shared" si="15"/>
        <v>2.4999999999999982</v>
      </c>
      <c r="N54" s="22" t="s">
        <v>196</v>
      </c>
      <c r="O54" s="3" t="s">
        <v>820</v>
      </c>
      <c r="P54" s="22" t="s">
        <v>821</v>
      </c>
      <c r="Q54" s="57" t="s">
        <v>234</v>
      </c>
      <c r="R54" s="8" t="s">
        <v>190</v>
      </c>
      <c r="S54" s="3" t="s">
        <v>234</v>
      </c>
      <c r="T54" s="3">
        <v>2.9</v>
      </c>
      <c r="U54" s="3">
        <f t="shared" si="16"/>
        <v>3.8499999999999996</v>
      </c>
      <c r="V54" s="3">
        <v>4.8</v>
      </c>
      <c r="W54" s="3"/>
      <c r="X54" s="3"/>
      <c r="Y54" s="3">
        <v>24</v>
      </c>
      <c r="Z54" s="3">
        <f t="shared" si="17"/>
        <v>24.05</v>
      </c>
      <c r="AA54" s="3">
        <v>24.1</v>
      </c>
      <c r="AB54" s="3"/>
      <c r="AC54" s="3"/>
      <c r="AD54" s="21">
        <v>897</v>
      </c>
      <c r="AE54" s="21">
        <f t="shared" si="18"/>
        <v>962.5</v>
      </c>
      <c r="AF54" s="21">
        <v>1028</v>
      </c>
      <c r="AG54" s="21">
        <f t="shared" si="19"/>
        <v>65.5</v>
      </c>
      <c r="AH54" s="3"/>
      <c r="AI54" s="3"/>
      <c r="AJ54" s="3" t="s">
        <v>46</v>
      </c>
      <c r="AK54" s="3" t="s">
        <v>197</v>
      </c>
    </row>
    <row r="55" spans="1:37" x14ac:dyDescent="0.2">
      <c r="A55" s="1" t="s">
        <v>171</v>
      </c>
      <c r="B55" s="42" t="s">
        <v>172</v>
      </c>
      <c r="C55" s="3" t="s">
        <v>198</v>
      </c>
      <c r="D55" s="3"/>
      <c r="E55" s="3" t="s">
        <v>178</v>
      </c>
      <c r="F55" s="3">
        <v>30</v>
      </c>
      <c r="G55" s="44" t="s">
        <v>199</v>
      </c>
      <c r="H55" s="3">
        <v>26</v>
      </c>
      <c r="I55" s="19">
        <f t="shared" si="20"/>
        <v>0.8666666666666667</v>
      </c>
      <c r="J55" s="3">
        <v>13.3</v>
      </c>
      <c r="K55" s="3">
        <f t="shared" si="14"/>
        <v>14.9</v>
      </c>
      <c r="L55" s="46">
        <v>16.5</v>
      </c>
      <c r="M55" s="3">
        <f t="shared" si="15"/>
        <v>3.1999999999999993</v>
      </c>
      <c r="N55" s="3" t="s">
        <v>181</v>
      </c>
      <c r="O55" s="3" t="s">
        <v>822</v>
      </c>
      <c r="P55" s="8" t="s">
        <v>200</v>
      </c>
      <c r="Q55" s="64">
        <v>12.6</v>
      </c>
      <c r="R55" s="8" t="s">
        <v>201</v>
      </c>
      <c r="S55" s="46">
        <v>11.5</v>
      </c>
      <c r="T55" s="20">
        <v>-0.1</v>
      </c>
      <c r="U55" s="20">
        <f t="shared" si="16"/>
        <v>2.35</v>
      </c>
      <c r="V55" s="20">
        <v>4.8</v>
      </c>
      <c r="W55" s="3"/>
      <c r="X55" s="3"/>
      <c r="Y55" s="3">
        <v>24</v>
      </c>
      <c r="Z55" s="3">
        <f t="shared" si="17"/>
        <v>24.35</v>
      </c>
      <c r="AA55" s="3">
        <v>24.7</v>
      </c>
      <c r="AB55" s="3"/>
      <c r="AC55" s="3"/>
      <c r="AD55" s="21">
        <v>897</v>
      </c>
      <c r="AE55" s="21">
        <f t="shared" si="18"/>
        <v>962.5</v>
      </c>
      <c r="AF55" s="21">
        <v>1028</v>
      </c>
      <c r="AG55" s="21">
        <f t="shared" si="19"/>
        <v>65.5</v>
      </c>
      <c r="AH55" s="3"/>
      <c r="AI55" s="3"/>
      <c r="AJ55" s="3" t="s">
        <v>840</v>
      </c>
      <c r="AK55" s="3"/>
    </row>
    <row r="56" spans="1:37" x14ac:dyDescent="0.2">
      <c r="A56" s="1" t="s">
        <v>171</v>
      </c>
      <c r="B56" s="42" t="s">
        <v>172</v>
      </c>
      <c r="C56" s="3" t="s">
        <v>202</v>
      </c>
      <c r="D56" s="3"/>
      <c r="E56" s="3" t="s">
        <v>178</v>
      </c>
      <c r="F56" s="3">
        <v>41</v>
      </c>
      <c r="G56" s="35" t="s">
        <v>203</v>
      </c>
      <c r="H56" s="3">
        <v>27</v>
      </c>
      <c r="I56" s="19">
        <f t="shared" si="20"/>
        <v>0.65853658536585369</v>
      </c>
      <c r="J56" s="22">
        <v>13.6</v>
      </c>
      <c r="K56" s="3">
        <f t="shared" si="14"/>
        <v>14.6</v>
      </c>
      <c r="L56" s="3">
        <v>15.6</v>
      </c>
      <c r="M56" s="3">
        <f t="shared" si="15"/>
        <v>2</v>
      </c>
      <c r="N56" s="3" t="s">
        <v>193</v>
      </c>
      <c r="O56" s="3" t="s">
        <v>822</v>
      </c>
      <c r="P56" s="32" t="s">
        <v>168</v>
      </c>
      <c r="Q56" s="64">
        <v>5.7</v>
      </c>
      <c r="R56" s="8" t="s">
        <v>204</v>
      </c>
      <c r="S56" s="3" t="s">
        <v>234</v>
      </c>
      <c r="T56" s="3">
        <v>1.8</v>
      </c>
      <c r="U56" s="3">
        <f t="shared" si="16"/>
        <v>3.3</v>
      </c>
      <c r="V56" s="3">
        <v>4.8</v>
      </c>
      <c r="W56" s="3"/>
      <c r="X56" s="3"/>
      <c r="Y56" s="3">
        <v>24</v>
      </c>
      <c r="Z56" s="3">
        <f t="shared" si="17"/>
        <v>24.05</v>
      </c>
      <c r="AA56" s="3">
        <v>24.1</v>
      </c>
      <c r="AB56" s="3"/>
      <c r="AC56" s="3"/>
      <c r="AD56" s="21">
        <v>897</v>
      </c>
      <c r="AE56" s="21">
        <f t="shared" si="18"/>
        <v>962.5</v>
      </c>
      <c r="AF56" s="21">
        <v>1028</v>
      </c>
      <c r="AG56" s="21">
        <f t="shared" si="19"/>
        <v>65.5</v>
      </c>
      <c r="AH56" s="3"/>
      <c r="AI56" s="3"/>
      <c r="AJ56" s="3" t="s">
        <v>840</v>
      </c>
      <c r="AK56" s="3"/>
    </row>
    <row r="57" spans="1:37" x14ac:dyDescent="0.2">
      <c r="A57" s="11" t="s">
        <v>171</v>
      </c>
      <c r="B57" s="43" t="s">
        <v>172</v>
      </c>
      <c r="C57" s="10" t="s">
        <v>202</v>
      </c>
      <c r="D57" s="10"/>
      <c r="E57" s="10" t="s">
        <v>178</v>
      </c>
      <c r="F57" s="10"/>
      <c r="G57" s="45"/>
      <c r="H57" s="10"/>
      <c r="I57" s="24" t="e">
        <f t="shared" si="20"/>
        <v>#DIV/0!</v>
      </c>
      <c r="J57" s="10">
        <v>13.3</v>
      </c>
      <c r="K57" s="10">
        <f t="shared" si="14"/>
        <v>13.3</v>
      </c>
      <c r="L57" s="46">
        <v>13.3</v>
      </c>
      <c r="M57" s="10">
        <f t="shared" si="15"/>
        <v>0</v>
      </c>
      <c r="N57" s="10" t="s">
        <v>823</v>
      </c>
      <c r="O57" s="10" t="s">
        <v>181</v>
      </c>
      <c r="P57" s="13" t="s">
        <v>79</v>
      </c>
      <c r="Q57" s="63">
        <v>12.6</v>
      </c>
      <c r="R57" s="13" t="s">
        <v>205</v>
      </c>
      <c r="S57" s="46">
        <v>16.100000000000001</v>
      </c>
      <c r="T57" s="3"/>
      <c r="U57" s="3"/>
      <c r="V57" s="3"/>
      <c r="W57" s="3"/>
      <c r="X57" s="3"/>
      <c r="Y57" s="3"/>
      <c r="Z57" s="3"/>
      <c r="AA57" s="3"/>
      <c r="AB57" s="3"/>
      <c r="AC57" s="3"/>
      <c r="AD57" s="21"/>
      <c r="AE57" s="21"/>
      <c r="AF57" s="21"/>
      <c r="AG57" s="21"/>
      <c r="AH57" s="3"/>
      <c r="AI57" s="3"/>
      <c r="AJ57" s="3" t="s">
        <v>841</v>
      </c>
      <c r="AK57" s="3"/>
    </row>
    <row r="58" spans="1:37" x14ac:dyDescent="0.2">
      <c r="A58" s="1" t="s">
        <v>171</v>
      </c>
      <c r="B58" s="42" t="s">
        <v>172</v>
      </c>
      <c r="C58" s="3" t="s">
        <v>206</v>
      </c>
      <c r="D58" s="3"/>
      <c r="E58" s="3" t="s">
        <v>178</v>
      </c>
      <c r="F58" s="3">
        <v>24</v>
      </c>
      <c r="G58" s="44">
        <v>22</v>
      </c>
      <c r="H58" s="3">
        <v>23</v>
      </c>
      <c r="I58" s="19">
        <f t="shared" si="20"/>
        <v>0.95833333333333337</v>
      </c>
      <c r="J58" s="21">
        <v>13.3</v>
      </c>
      <c r="K58" s="21">
        <f t="shared" si="14"/>
        <v>14.9</v>
      </c>
      <c r="L58" s="70">
        <v>16.5</v>
      </c>
      <c r="M58" s="21">
        <f t="shared" si="15"/>
        <v>3.1999999999999993</v>
      </c>
      <c r="N58" s="21" t="s">
        <v>181</v>
      </c>
      <c r="O58" s="21" t="s">
        <v>181</v>
      </c>
      <c r="P58" s="8" t="s">
        <v>79</v>
      </c>
      <c r="Q58" s="64">
        <v>12.6</v>
      </c>
      <c r="R58" s="8" t="s">
        <v>207</v>
      </c>
      <c r="S58" s="46">
        <v>11.5</v>
      </c>
      <c r="T58" s="23">
        <v>-0.1</v>
      </c>
      <c r="U58" s="23">
        <f>(T58+V58)/2</f>
        <v>2.35</v>
      </c>
      <c r="V58" s="23">
        <v>4.8</v>
      </c>
      <c r="W58" s="3"/>
      <c r="X58" s="3"/>
      <c r="Y58" s="3">
        <v>24</v>
      </c>
      <c r="Z58" s="3">
        <f>(Y58+AA58)/2</f>
        <v>24.35</v>
      </c>
      <c r="AA58" s="3">
        <v>24.7</v>
      </c>
      <c r="AB58" s="3"/>
      <c r="AC58" s="3"/>
      <c r="AD58" s="21">
        <v>897</v>
      </c>
      <c r="AE58" s="21">
        <f>(AD58+AF58)/2</f>
        <v>962.5</v>
      </c>
      <c r="AF58" s="21">
        <v>1028</v>
      </c>
      <c r="AG58" s="21">
        <f>AE58-AD58</f>
        <v>65.5</v>
      </c>
      <c r="AH58" s="3"/>
      <c r="AI58" s="3"/>
      <c r="AJ58" s="3" t="s">
        <v>840</v>
      </c>
      <c r="AK58" s="3"/>
    </row>
    <row r="59" spans="1:37" x14ac:dyDescent="0.2">
      <c r="A59" s="1" t="s">
        <v>171</v>
      </c>
      <c r="B59" s="42" t="s">
        <v>172</v>
      </c>
      <c r="C59" s="3" t="s">
        <v>208</v>
      </c>
      <c r="D59" s="3"/>
      <c r="E59" s="3" t="s">
        <v>178</v>
      </c>
      <c r="F59" s="3">
        <v>14</v>
      </c>
      <c r="G59" s="44">
        <v>12</v>
      </c>
      <c r="H59" s="3">
        <v>13</v>
      </c>
      <c r="I59" s="19">
        <f t="shared" si="20"/>
        <v>0.9285714285714286</v>
      </c>
      <c r="J59" s="21">
        <v>13.3</v>
      </c>
      <c r="K59" s="21">
        <f t="shared" si="14"/>
        <v>14.9</v>
      </c>
      <c r="L59" s="70">
        <v>16.5</v>
      </c>
      <c r="M59" s="21">
        <f t="shared" si="15"/>
        <v>3.1999999999999993</v>
      </c>
      <c r="N59" s="21" t="s">
        <v>181</v>
      </c>
      <c r="O59" s="21" t="s">
        <v>181</v>
      </c>
      <c r="P59" s="8" t="s">
        <v>79</v>
      </c>
      <c r="Q59" s="64">
        <v>12.6</v>
      </c>
      <c r="R59" s="8" t="s">
        <v>71</v>
      </c>
      <c r="S59" s="46">
        <v>11.5</v>
      </c>
      <c r="T59" s="23">
        <v>-0.1</v>
      </c>
      <c r="U59" s="23">
        <f>(T59+V59)/2</f>
        <v>2.35</v>
      </c>
      <c r="V59" s="23">
        <v>4.8</v>
      </c>
      <c r="W59" s="3"/>
      <c r="X59" s="3"/>
      <c r="Y59" s="3">
        <v>21.7</v>
      </c>
      <c r="Z59" s="3">
        <f>(Y59+AA59)/2</f>
        <v>23.2</v>
      </c>
      <c r="AA59" s="3">
        <v>24.7</v>
      </c>
      <c r="AB59" s="3"/>
      <c r="AC59" s="3"/>
      <c r="AD59" s="3">
        <v>843</v>
      </c>
      <c r="AE59" s="3">
        <f>(AD59+AF59)/2</f>
        <v>935.5</v>
      </c>
      <c r="AF59" s="3">
        <v>1028</v>
      </c>
      <c r="AG59" s="3">
        <f>AE59-AD59</f>
        <v>92.5</v>
      </c>
      <c r="AH59" s="3"/>
      <c r="AI59" s="3"/>
      <c r="AJ59" s="3" t="s">
        <v>840</v>
      </c>
      <c r="AK59" s="3"/>
    </row>
    <row r="60" spans="1:37" x14ac:dyDescent="0.2">
      <c r="A60" s="1" t="s">
        <v>171</v>
      </c>
      <c r="B60" s="42" t="s">
        <v>172</v>
      </c>
      <c r="C60" s="3" t="s">
        <v>209</v>
      </c>
      <c r="D60" s="3"/>
      <c r="E60" s="3" t="s">
        <v>178</v>
      </c>
      <c r="F60" s="3">
        <v>22</v>
      </c>
      <c r="G60" s="44" t="s">
        <v>210</v>
      </c>
      <c r="H60" s="3">
        <v>17</v>
      </c>
      <c r="I60" s="19">
        <f t="shared" si="20"/>
        <v>0.77272727272727271</v>
      </c>
      <c r="J60" s="22">
        <v>13.6</v>
      </c>
      <c r="K60" s="3">
        <f t="shared" si="14"/>
        <v>15.850000000000001</v>
      </c>
      <c r="L60" s="3">
        <v>18.100000000000001</v>
      </c>
      <c r="M60" s="3">
        <f t="shared" si="15"/>
        <v>4.5000000000000018</v>
      </c>
      <c r="N60" s="21" t="s">
        <v>181</v>
      </c>
      <c r="O60" s="3" t="s">
        <v>824</v>
      </c>
      <c r="P60" s="8" t="s">
        <v>211</v>
      </c>
      <c r="Q60" s="62">
        <v>5.7</v>
      </c>
      <c r="R60" s="22" t="s">
        <v>825</v>
      </c>
      <c r="S60" s="3" t="s">
        <v>801</v>
      </c>
      <c r="T60" s="3">
        <v>1.8</v>
      </c>
      <c r="U60" s="3">
        <f>(T60+V60)/2</f>
        <v>3.8</v>
      </c>
      <c r="V60" s="3">
        <v>5.8</v>
      </c>
      <c r="W60" s="3"/>
      <c r="X60" s="3"/>
      <c r="Y60" s="3">
        <v>25.6</v>
      </c>
      <c r="Z60" s="3">
        <f>(Y60+AA60)/2</f>
        <v>26.85</v>
      </c>
      <c r="AA60" s="3">
        <v>28.1</v>
      </c>
      <c r="AB60" s="3"/>
      <c r="AC60" s="3"/>
      <c r="AD60" s="3">
        <v>897</v>
      </c>
      <c r="AE60" s="3">
        <f>(AD60+AF60)/2</f>
        <v>1089</v>
      </c>
      <c r="AF60" s="3">
        <v>1281</v>
      </c>
      <c r="AG60" s="3">
        <f>AE60-AD60</f>
        <v>192</v>
      </c>
      <c r="AH60" s="3"/>
      <c r="AI60" s="3"/>
      <c r="AJ60" s="3" t="s">
        <v>840</v>
      </c>
      <c r="AK60" s="3"/>
    </row>
    <row r="61" spans="1:37" x14ac:dyDescent="0.2">
      <c r="A61" s="1" t="s">
        <v>171</v>
      </c>
      <c r="B61" s="42" t="s">
        <v>172</v>
      </c>
      <c r="C61" s="3" t="s">
        <v>212</v>
      </c>
      <c r="D61" s="3"/>
      <c r="E61" s="3" t="s">
        <v>178</v>
      </c>
      <c r="F61" s="3">
        <v>10</v>
      </c>
      <c r="G61" s="44">
        <v>9</v>
      </c>
      <c r="H61" s="3">
        <v>6</v>
      </c>
      <c r="I61" s="19">
        <f t="shared" si="20"/>
        <v>0.6</v>
      </c>
      <c r="J61" s="3" t="s">
        <v>213</v>
      </c>
      <c r="K61" s="3"/>
      <c r="L61" s="3"/>
      <c r="M61" s="3"/>
      <c r="N61" s="3" t="s">
        <v>102</v>
      </c>
      <c r="O61" s="3" t="s">
        <v>102</v>
      </c>
      <c r="P61" s="3" t="s">
        <v>102</v>
      </c>
      <c r="Q61" s="64"/>
      <c r="R61" s="3" t="s">
        <v>102</v>
      </c>
      <c r="S61" s="55" t="s">
        <v>234</v>
      </c>
      <c r="T61" s="3"/>
      <c r="U61" s="3"/>
      <c r="V61" s="3"/>
      <c r="W61" s="3"/>
      <c r="X61" s="3"/>
      <c r="Y61" s="3"/>
      <c r="Z61" s="3"/>
      <c r="AA61" s="3"/>
      <c r="AB61" s="3"/>
      <c r="AC61" s="3"/>
      <c r="AD61" s="3"/>
      <c r="AE61" s="3"/>
      <c r="AF61" s="3"/>
      <c r="AG61" s="3"/>
      <c r="AH61" s="3"/>
      <c r="AI61" s="3"/>
      <c r="AJ61" s="3" t="s">
        <v>841</v>
      </c>
      <c r="AK61" s="3"/>
    </row>
    <row r="62" spans="1:37" x14ac:dyDescent="0.2">
      <c r="A62" s="1" t="s">
        <v>171</v>
      </c>
      <c r="B62" s="42" t="s">
        <v>172</v>
      </c>
      <c r="C62" s="3" t="s">
        <v>214</v>
      </c>
      <c r="D62" s="3"/>
      <c r="E62" s="3" t="s">
        <v>178</v>
      </c>
      <c r="F62" s="3">
        <v>18</v>
      </c>
      <c r="G62" s="35" t="s">
        <v>215</v>
      </c>
      <c r="H62" s="3">
        <v>16</v>
      </c>
      <c r="I62" s="19">
        <f t="shared" si="20"/>
        <v>0.88888888888888884</v>
      </c>
      <c r="J62" s="3">
        <v>14.4</v>
      </c>
      <c r="K62" s="3">
        <f>(J62+L62)/2</f>
        <v>15.45</v>
      </c>
      <c r="L62" s="46">
        <v>16.5</v>
      </c>
      <c r="M62" s="3">
        <f>L62-J62</f>
        <v>2.0999999999999996</v>
      </c>
      <c r="N62" s="3" t="s">
        <v>102</v>
      </c>
      <c r="O62" s="3" t="s">
        <v>102</v>
      </c>
      <c r="P62" s="22" t="s">
        <v>826</v>
      </c>
      <c r="Q62" s="57" t="s">
        <v>234</v>
      </c>
      <c r="R62" s="8" t="s">
        <v>71</v>
      </c>
      <c r="S62" s="46">
        <v>11.5</v>
      </c>
      <c r="T62" s="3">
        <v>2.9</v>
      </c>
      <c r="U62" s="3">
        <f>(T62+V62)/2</f>
        <v>3.8499999999999996</v>
      </c>
      <c r="V62" s="3">
        <v>4.8</v>
      </c>
      <c r="W62" s="3"/>
      <c r="X62" s="3"/>
      <c r="Y62" s="3">
        <v>25.6</v>
      </c>
      <c r="Z62" s="3">
        <f>(Y62+AA62)/2</f>
        <v>26.65</v>
      </c>
      <c r="AA62" s="3">
        <v>27.7</v>
      </c>
      <c r="AB62" s="3"/>
      <c r="AC62" s="3"/>
      <c r="AD62" s="3">
        <v>1122</v>
      </c>
      <c r="AE62" s="3">
        <f>(AD62+AF62)/2</f>
        <v>1179.5</v>
      </c>
      <c r="AF62" s="3">
        <v>1237</v>
      </c>
      <c r="AG62" s="3">
        <f>AE62-AD62</f>
        <v>57.5</v>
      </c>
      <c r="AH62" s="3"/>
      <c r="AI62" s="3"/>
      <c r="AJ62" s="3" t="s">
        <v>840</v>
      </c>
      <c r="AK62" s="3"/>
    </row>
    <row r="63" spans="1:37" x14ac:dyDescent="0.2">
      <c r="A63" s="1" t="s">
        <v>171</v>
      </c>
      <c r="B63" s="42" t="s">
        <v>172</v>
      </c>
      <c r="C63" s="3" t="s">
        <v>216</v>
      </c>
      <c r="D63" s="3"/>
      <c r="E63" s="3" t="s">
        <v>178</v>
      </c>
      <c r="F63" s="3">
        <v>44</v>
      </c>
      <c r="G63" s="35" t="s">
        <v>217</v>
      </c>
      <c r="H63" s="3">
        <v>32</v>
      </c>
      <c r="I63" s="19">
        <f t="shared" si="20"/>
        <v>0.72727272727272729</v>
      </c>
      <c r="J63" s="22">
        <v>13.6</v>
      </c>
      <c r="K63" s="3">
        <f>(J63+L63)/2</f>
        <v>15.05</v>
      </c>
      <c r="L63" s="46">
        <v>16.5</v>
      </c>
      <c r="M63" s="3">
        <f>L63-J63</f>
        <v>2.9000000000000004</v>
      </c>
      <c r="N63" s="22" t="s">
        <v>196</v>
      </c>
      <c r="O63" s="22"/>
      <c r="P63" s="8" t="s">
        <v>211</v>
      </c>
      <c r="Q63" s="64">
        <v>5.7</v>
      </c>
      <c r="R63" s="8" t="s">
        <v>71</v>
      </c>
      <c r="S63" s="46">
        <v>11.5</v>
      </c>
      <c r="T63" s="3">
        <v>1.8</v>
      </c>
      <c r="U63" s="3">
        <f>(T63+V63)/2</f>
        <v>3.3</v>
      </c>
      <c r="V63" s="3">
        <v>4.8</v>
      </c>
      <c r="W63" s="3"/>
      <c r="X63" s="3"/>
      <c r="Y63" s="3">
        <v>24</v>
      </c>
      <c r="Z63" s="3">
        <f>(Y63+AA63)/2</f>
        <v>24.35</v>
      </c>
      <c r="AA63" s="3">
        <v>24.7</v>
      </c>
      <c r="AB63" s="3"/>
      <c r="AC63" s="3"/>
      <c r="AD63" s="21">
        <v>897</v>
      </c>
      <c r="AE63" s="21">
        <f>(AD63+AF63)/2</f>
        <v>962.5</v>
      </c>
      <c r="AF63" s="21">
        <v>1028</v>
      </c>
      <c r="AG63" s="21">
        <f>AE63-AD63</f>
        <v>65.5</v>
      </c>
      <c r="AH63" s="3"/>
      <c r="AI63" s="3"/>
      <c r="AJ63" s="3" t="s">
        <v>840</v>
      </c>
      <c r="AK63" s="3"/>
    </row>
    <row r="64" spans="1:37" x14ac:dyDescent="0.2">
      <c r="A64" s="1" t="s">
        <v>171</v>
      </c>
      <c r="B64" s="42" t="s">
        <v>172</v>
      </c>
      <c r="C64" s="3" t="s">
        <v>218</v>
      </c>
      <c r="D64" s="3"/>
      <c r="E64" s="3" t="s">
        <v>178</v>
      </c>
      <c r="F64" s="3">
        <v>23</v>
      </c>
      <c r="G64" s="35" t="s">
        <v>219</v>
      </c>
      <c r="H64" s="3">
        <v>19</v>
      </c>
      <c r="I64" s="19">
        <f t="shared" si="20"/>
        <v>0.82608695652173914</v>
      </c>
      <c r="J64" s="3">
        <v>13.3</v>
      </c>
      <c r="K64" s="3">
        <f>(J64+L64)/2</f>
        <v>14.9</v>
      </c>
      <c r="L64" s="46">
        <v>16.5</v>
      </c>
      <c r="M64" s="3">
        <f>L64-J64</f>
        <v>3.1999999999999993</v>
      </c>
      <c r="N64" s="22" t="s">
        <v>220</v>
      </c>
      <c r="O64" s="22"/>
      <c r="P64" s="8" t="s">
        <v>221</v>
      </c>
      <c r="Q64" s="64">
        <v>12.6</v>
      </c>
      <c r="R64" s="8" t="s">
        <v>71</v>
      </c>
      <c r="S64" s="46">
        <v>11.5</v>
      </c>
      <c r="T64" s="20">
        <v>-0.1</v>
      </c>
      <c r="U64" s="20">
        <f>(T64+V64)/2</f>
        <v>2.35</v>
      </c>
      <c r="V64" s="20">
        <v>4.8</v>
      </c>
      <c r="W64" s="3"/>
      <c r="X64" s="3"/>
      <c r="Y64" s="3">
        <v>21.7</v>
      </c>
      <c r="Z64" s="3">
        <f>(Y64+AA64)/2</f>
        <v>23.2</v>
      </c>
      <c r="AA64" s="3">
        <v>24.7</v>
      </c>
      <c r="AB64" s="3"/>
      <c r="AC64" s="3"/>
      <c r="AD64" s="21">
        <v>897</v>
      </c>
      <c r="AE64" s="21">
        <f>(AD64+AF64)/2</f>
        <v>962.5</v>
      </c>
      <c r="AF64" s="21">
        <v>1028</v>
      </c>
      <c r="AG64" s="21">
        <f>AE64-AD64</f>
        <v>65.5</v>
      </c>
      <c r="AH64" s="3"/>
      <c r="AI64" s="3"/>
      <c r="AJ64" s="3" t="s">
        <v>840</v>
      </c>
      <c r="AK64" s="3"/>
    </row>
    <row r="65" spans="1:37" x14ac:dyDescent="0.2">
      <c r="A65" s="1" t="s">
        <v>171</v>
      </c>
      <c r="B65" s="42" t="s">
        <v>172</v>
      </c>
      <c r="C65" s="3" t="s">
        <v>222</v>
      </c>
      <c r="D65" s="3"/>
      <c r="E65" s="3" t="s">
        <v>178</v>
      </c>
      <c r="F65" s="3">
        <v>11</v>
      </c>
      <c r="G65" s="35">
        <v>10</v>
      </c>
      <c r="H65" s="3">
        <v>9</v>
      </c>
      <c r="I65" s="19">
        <f t="shared" si="20"/>
        <v>0.81818181818181823</v>
      </c>
      <c r="J65" s="3" t="s">
        <v>213</v>
      </c>
      <c r="K65" s="3"/>
      <c r="L65" s="3"/>
      <c r="M65" s="3"/>
      <c r="N65" s="3" t="s">
        <v>102</v>
      </c>
      <c r="O65" s="3" t="s">
        <v>102</v>
      </c>
      <c r="P65" s="3" t="s">
        <v>102</v>
      </c>
      <c r="Q65" s="64"/>
      <c r="R65" s="3" t="s">
        <v>102</v>
      </c>
      <c r="S65" s="55" t="s">
        <v>234</v>
      </c>
      <c r="T65" s="3"/>
      <c r="U65" s="3"/>
      <c r="V65" s="3"/>
      <c r="W65" s="3"/>
      <c r="X65" s="3"/>
      <c r="Y65" s="3"/>
      <c r="Z65" s="3"/>
      <c r="AA65" s="3"/>
      <c r="AB65" s="3"/>
      <c r="AC65" s="3"/>
      <c r="AD65" s="3"/>
      <c r="AE65" s="3"/>
      <c r="AF65" s="3"/>
      <c r="AG65" s="3"/>
      <c r="AH65" s="3"/>
      <c r="AI65" s="3"/>
      <c r="AJ65" s="3" t="s">
        <v>841</v>
      </c>
      <c r="AK65" s="3"/>
    </row>
    <row r="66" spans="1:37" x14ac:dyDescent="0.2">
      <c r="A66" s="1" t="s">
        <v>171</v>
      </c>
      <c r="B66" s="42" t="s">
        <v>172</v>
      </c>
      <c r="C66" s="3" t="s">
        <v>223</v>
      </c>
      <c r="D66" s="3"/>
      <c r="E66" s="3" t="s">
        <v>178</v>
      </c>
      <c r="F66" s="3">
        <v>1</v>
      </c>
      <c r="G66" s="35">
        <v>1</v>
      </c>
      <c r="H66" s="3">
        <v>1</v>
      </c>
      <c r="I66" s="19">
        <f t="shared" si="20"/>
        <v>1</v>
      </c>
      <c r="J66" s="3" t="s">
        <v>213</v>
      </c>
      <c r="K66" s="3"/>
      <c r="L66" s="3"/>
      <c r="M66" s="3"/>
      <c r="N66" s="3" t="s">
        <v>102</v>
      </c>
      <c r="O66" s="3" t="s">
        <v>102</v>
      </c>
      <c r="P66" s="3" t="s">
        <v>102</v>
      </c>
      <c r="Q66" s="64"/>
      <c r="R66" s="3" t="s">
        <v>102</v>
      </c>
      <c r="S66" s="55" t="s">
        <v>234</v>
      </c>
      <c r="T66" s="3"/>
      <c r="U66" s="3"/>
      <c r="V66" s="3"/>
      <c r="W66" s="3"/>
      <c r="X66" s="3"/>
      <c r="Y66" s="3"/>
      <c r="Z66" s="3"/>
      <c r="AA66" s="3"/>
      <c r="AB66" s="3"/>
      <c r="AC66" s="3"/>
      <c r="AD66" s="3"/>
      <c r="AE66" s="3"/>
      <c r="AF66" s="3"/>
      <c r="AG66" s="3"/>
      <c r="AH66" s="3"/>
      <c r="AI66" s="3"/>
      <c r="AJ66" s="3" t="s">
        <v>841</v>
      </c>
      <c r="AK66" s="3"/>
    </row>
    <row r="67" spans="1:37" x14ac:dyDescent="0.2">
      <c r="A67" s="1" t="s">
        <v>171</v>
      </c>
      <c r="B67" s="42" t="s">
        <v>172</v>
      </c>
      <c r="C67" s="3" t="s">
        <v>224</v>
      </c>
      <c r="D67" s="3"/>
      <c r="E67" s="3" t="s">
        <v>178</v>
      </c>
      <c r="F67" s="3">
        <v>23</v>
      </c>
      <c r="G67" s="44" t="s">
        <v>215</v>
      </c>
      <c r="H67" s="3">
        <v>18</v>
      </c>
      <c r="I67" s="19">
        <f t="shared" si="20"/>
        <v>0.78260869565217395</v>
      </c>
      <c r="J67" s="3">
        <v>13.3</v>
      </c>
      <c r="K67" s="3">
        <f>(J67+L67)/2</f>
        <v>14.45</v>
      </c>
      <c r="L67" s="3">
        <v>15.6</v>
      </c>
      <c r="M67" s="3">
        <f>L67-J67</f>
        <v>2.2999999999999989</v>
      </c>
      <c r="N67" s="3" t="s">
        <v>193</v>
      </c>
      <c r="O67" s="3" t="s">
        <v>181</v>
      </c>
      <c r="P67" s="8" t="s">
        <v>79</v>
      </c>
      <c r="Q67" s="64">
        <v>12.6</v>
      </c>
      <c r="R67" s="8" t="s">
        <v>225</v>
      </c>
      <c r="S67" s="3">
        <v>16.3</v>
      </c>
      <c r="T67" s="20">
        <v>-0.1</v>
      </c>
      <c r="U67" s="20">
        <f>(T67+V67)/2</f>
        <v>2.4500000000000002</v>
      </c>
      <c r="V67" s="20">
        <v>5</v>
      </c>
      <c r="W67" s="3"/>
      <c r="X67" s="3"/>
      <c r="Y67" s="3">
        <v>23</v>
      </c>
      <c r="Z67" s="3">
        <f>(Y67+AA67)/2</f>
        <v>24.9</v>
      </c>
      <c r="AA67" s="3">
        <v>26.8</v>
      </c>
      <c r="AB67" s="3"/>
      <c r="AC67" s="3"/>
      <c r="AD67" s="21">
        <v>897</v>
      </c>
      <c r="AE67" s="21">
        <f>(AD67+AF67)/2</f>
        <v>962.5</v>
      </c>
      <c r="AF67" s="21">
        <v>1028</v>
      </c>
      <c r="AG67" s="21">
        <f>AE67-AD67</f>
        <v>65.5</v>
      </c>
      <c r="AH67" s="3"/>
      <c r="AI67" s="3"/>
      <c r="AJ67" s="3" t="s">
        <v>840</v>
      </c>
      <c r="AK67" s="3"/>
    </row>
    <row r="68" spans="1:37" x14ac:dyDescent="0.2">
      <c r="A68" s="1" t="s">
        <v>171</v>
      </c>
      <c r="B68" s="42" t="s">
        <v>172</v>
      </c>
      <c r="C68" s="3" t="s">
        <v>226</v>
      </c>
      <c r="D68" s="3"/>
      <c r="E68" s="3" t="s">
        <v>178</v>
      </c>
      <c r="F68" s="3">
        <v>44</v>
      </c>
      <c r="G68" s="44" t="s">
        <v>227</v>
      </c>
      <c r="H68" s="3">
        <v>23</v>
      </c>
      <c r="I68" s="19">
        <f t="shared" si="20"/>
        <v>0.52272727272727271</v>
      </c>
      <c r="J68" s="3">
        <v>13.3</v>
      </c>
      <c r="K68" s="3">
        <f>(J68+L68)/2</f>
        <v>15.1</v>
      </c>
      <c r="L68" s="3">
        <v>16.899999999999999</v>
      </c>
      <c r="M68" s="3">
        <f>L68-J68</f>
        <v>3.5999999999999979</v>
      </c>
      <c r="N68" s="3" t="s">
        <v>193</v>
      </c>
      <c r="O68" s="3" t="s">
        <v>181</v>
      </c>
      <c r="P68" s="8" t="s">
        <v>79</v>
      </c>
      <c r="Q68" s="64">
        <v>12.6</v>
      </c>
      <c r="R68" s="8" t="s">
        <v>190</v>
      </c>
      <c r="S68" s="3" t="s">
        <v>234</v>
      </c>
      <c r="T68" s="20">
        <v>-0.1</v>
      </c>
      <c r="U68" s="20">
        <f>(T68+V68)/2</f>
        <v>2.85</v>
      </c>
      <c r="V68" s="20">
        <v>5.8</v>
      </c>
      <c r="W68" s="3"/>
      <c r="X68" s="3"/>
      <c r="Y68" s="3">
        <v>25.6</v>
      </c>
      <c r="Z68" s="3">
        <f>(Y68+AA68)/2</f>
        <v>26.75</v>
      </c>
      <c r="AA68" s="3">
        <v>27.9</v>
      </c>
      <c r="AB68" s="3"/>
      <c r="AC68" s="3"/>
      <c r="AD68" s="21">
        <v>897</v>
      </c>
      <c r="AE68" s="21">
        <f>(AD68+AF68)/2</f>
        <v>962.5</v>
      </c>
      <c r="AF68" s="21">
        <v>1028</v>
      </c>
      <c r="AG68" s="21">
        <f>AE68-AD68</f>
        <v>65.5</v>
      </c>
      <c r="AH68" s="3"/>
      <c r="AI68" s="3"/>
      <c r="AJ68" s="3" t="s">
        <v>840</v>
      </c>
      <c r="AK68" s="3"/>
    </row>
    <row r="69" spans="1:37" x14ac:dyDescent="0.2">
      <c r="A69" s="1" t="s">
        <v>171</v>
      </c>
      <c r="B69" s="42" t="s">
        <v>172</v>
      </c>
      <c r="C69" s="3" t="s">
        <v>228</v>
      </c>
      <c r="D69" s="3"/>
      <c r="E69" s="3" t="s">
        <v>178</v>
      </c>
      <c r="F69" s="3">
        <v>34</v>
      </c>
      <c r="G69" s="44">
        <v>21</v>
      </c>
      <c r="H69" s="3">
        <v>20</v>
      </c>
      <c r="I69" s="19">
        <f t="shared" si="20"/>
        <v>0.58823529411764708</v>
      </c>
      <c r="J69" s="3">
        <v>15.3</v>
      </c>
      <c r="K69" s="3">
        <f>(J69+L69)/2</f>
        <v>15.950000000000001</v>
      </c>
      <c r="L69" s="46">
        <v>16.600000000000001</v>
      </c>
      <c r="M69" s="3">
        <f>L69-J69</f>
        <v>1.3000000000000007</v>
      </c>
      <c r="N69" s="3" t="s">
        <v>102</v>
      </c>
      <c r="O69" s="3" t="s">
        <v>102</v>
      </c>
      <c r="P69" s="3" t="s">
        <v>234</v>
      </c>
      <c r="Q69" s="26" t="s">
        <v>234</v>
      </c>
      <c r="R69" s="8" t="s">
        <v>182</v>
      </c>
      <c r="S69" s="46">
        <v>21.7</v>
      </c>
      <c r="T69" s="3">
        <v>2.7</v>
      </c>
      <c r="U69" s="3">
        <f>(T69+V69)/2</f>
        <v>4.45</v>
      </c>
      <c r="V69" s="3">
        <v>6.2</v>
      </c>
      <c r="W69" s="3"/>
      <c r="X69" s="3"/>
      <c r="Y69" s="3">
        <v>24</v>
      </c>
      <c r="Z69" s="3">
        <f>(Y69+AA69)/2</f>
        <v>26.05</v>
      </c>
      <c r="AA69" s="3">
        <v>28.1</v>
      </c>
      <c r="AB69" s="3"/>
      <c r="AC69" s="3"/>
      <c r="AD69" s="3">
        <v>897</v>
      </c>
      <c r="AE69" s="3">
        <f>(AD69+AF69)/2</f>
        <v>1109.5</v>
      </c>
      <c r="AF69" s="3">
        <v>1322</v>
      </c>
      <c r="AG69" s="3">
        <f>AE69-AD69</f>
        <v>212.5</v>
      </c>
      <c r="AH69" s="3"/>
      <c r="AI69" s="3"/>
      <c r="AJ69" s="3" t="s">
        <v>840</v>
      </c>
      <c r="AK69" s="3"/>
    </row>
    <row r="70" spans="1:37" x14ac:dyDescent="0.2">
      <c r="A70" s="1" t="s">
        <v>171</v>
      </c>
      <c r="B70" s="42" t="s">
        <v>172</v>
      </c>
      <c r="C70" s="3" t="s">
        <v>229</v>
      </c>
      <c r="D70" s="3"/>
      <c r="E70" s="3" t="s">
        <v>178</v>
      </c>
      <c r="F70" s="3">
        <v>18</v>
      </c>
      <c r="G70" s="44">
        <v>14</v>
      </c>
      <c r="H70" s="3">
        <v>11</v>
      </c>
      <c r="I70" s="19">
        <f t="shared" si="20"/>
        <v>0.61111111111111116</v>
      </c>
      <c r="J70" s="3" t="s">
        <v>213</v>
      </c>
      <c r="K70" s="3"/>
      <c r="L70" s="3"/>
      <c r="M70" s="3"/>
      <c r="N70" s="3" t="s">
        <v>102</v>
      </c>
      <c r="O70" s="3" t="s">
        <v>102</v>
      </c>
      <c r="P70" s="3" t="s">
        <v>102</v>
      </c>
      <c r="Q70" s="64"/>
      <c r="R70" s="3" t="s">
        <v>102</v>
      </c>
      <c r="S70" s="55" t="s">
        <v>234</v>
      </c>
      <c r="T70" s="20">
        <v>-0.1</v>
      </c>
      <c r="U70" s="20">
        <f>(T70+V70)/2</f>
        <v>3.0500000000000003</v>
      </c>
      <c r="V70" s="20">
        <v>6.2</v>
      </c>
      <c r="W70" s="3"/>
      <c r="X70" s="3"/>
      <c r="Y70" s="3"/>
      <c r="Z70" s="3"/>
      <c r="AA70" s="3"/>
      <c r="AB70" s="3"/>
      <c r="AC70" s="3"/>
      <c r="AD70" s="3"/>
      <c r="AE70" s="3"/>
      <c r="AF70" s="3"/>
      <c r="AG70" s="3"/>
      <c r="AH70" s="3"/>
      <c r="AI70" s="3"/>
      <c r="AJ70" s="3" t="s">
        <v>841</v>
      </c>
      <c r="AK70" s="3"/>
    </row>
    <row r="71" spans="1:37" x14ac:dyDescent="0.2">
      <c r="A71" s="1" t="s">
        <v>171</v>
      </c>
      <c r="B71" s="42" t="s">
        <v>172</v>
      </c>
      <c r="C71" s="3" t="s">
        <v>230</v>
      </c>
      <c r="D71" s="3"/>
      <c r="E71" s="3" t="s">
        <v>178</v>
      </c>
      <c r="F71" s="3">
        <v>17</v>
      </c>
      <c r="G71" s="35" t="s">
        <v>231</v>
      </c>
      <c r="H71" s="3">
        <v>11</v>
      </c>
      <c r="I71" s="19">
        <f t="shared" si="20"/>
        <v>0.6470588235294118</v>
      </c>
      <c r="J71" s="3">
        <v>13.3</v>
      </c>
      <c r="K71" s="3">
        <f>(J71+L71)/2</f>
        <v>15.15</v>
      </c>
      <c r="L71" s="46">
        <v>17</v>
      </c>
      <c r="M71" s="3">
        <f>L71-J71</f>
        <v>3.6999999999999993</v>
      </c>
      <c r="N71" s="3" t="s">
        <v>193</v>
      </c>
      <c r="O71" s="3" t="s">
        <v>181</v>
      </c>
      <c r="P71" s="8" t="s">
        <v>79</v>
      </c>
      <c r="Q71" s="64">
        <v>12.6</v>
      </c>
      <c r="R71" s="8" t="s">
        <v>232</v>
      </c>
      <c r="S71" s="46" t="s">
        <v>804</v>
      </c>
      <c r="T71" s="20">
        <v>-0.1</v>
      </c>
      <c r="U71" s="20">
        <f>(T71+V71)/2</f>
        <v>3.0500000000000003</v>
      </c>
      <c r="V71" s="20">
        <v>6.2</v>
      </c>
      <c r="W71" s="3"/>
      <c r="X71" s="3"/>
      <c r="Y71" s="3">
        <v>25.6</v>
      </c>
      <c r="Z71" s="3">
        <f>(Y71+AA71)/2</f>
        <v>26.3</v>
      </c>
      <c r="AA71" s="3">
        <v>27</v>
      </c>
      <c r="AB71" s="3"/>
      <c r="AC71" s="3"/>
      <c r="AD71" s="3">
        <v>897</v>
      </c>
      <c r="AE71" s="3">
        <f>(AD71+AF71)/2</f>
        <v>1089</v>
      </c>
      <c r="AF71" s="3">
        <v>1281</v>
      </c>
      <c r="AG71" s="3">
        <f>AE71-AD71</f>
        <v>192</v>
      </c>
      <c r="AH71" s="3"/>
      <c r="AI71" s="3"/>
      <c r="AJ71" s="3" t="s">
        <v>840</v>
      </c>
      <c r="AK71" s="3"/>
    </row>
    <row r="72" spans="1:37" x14ac:dyDescent="0.2">
      <c r="A72" s="1" t="s">
        <v>171</v>
      </c>
      <c r="B72" s="42" t="s">
        <v>172</v>
      </c>
      <c r="C72" s="3" t="s">
        <v>233</v>
      </c>
      <c r="D72" s="3"/>
      <c r="E72" s="3" t="s">
        <v>178</v>
      </c>
      <c r="F72" s="3">
        <v>33</v>
      </c>
      <c r="G72" s="44" t="s">
        <v>199</v>
      </c>
      <c r="H72" s="3">
        <v>22</v>
      </c>
      <c r="I72" s="19">
        <f t="shared" si="20"/>
        <v>0.66666666666666663</v>
      </c>
      <c r="J72" s="3" t="s">
        <v>213</v>
      </c>
      <c r="K72" s="3"/>
      <c r="L72" s="3"/>
      <c r="M72" s="3"/>
      <c r="N72" s="3" t="s">
        <v>193</v>
      </c>
      <c r="O72" s="3" t="s">
        <v>181</v>
      </c>
      <c r="P72" s="3" t="s">
        <v>234</v>
      </c>
      <c r="Q72" s="61" t="s">
        <v>234</v>
      </c>
      <c r="R72" s="3" t="s">
        <v>234</v>
      </c>
      <c r="S72" s="55" t="s">
        <v>234</v>
      </c>
      <c r="T72" s="3"/>
      <c r="U72" s="3"/>
      <c r="V72" s="3"/>
      <c r="W72" s="3"/>
      <c r="X72" s="3"/>
      <c r="Y72" s="3"/>
      <c r="Z72" s="3"/>
      <c r="AA72" s="3"/>
      <c r="AB72" s="3"/>
      <c r="AC72" s="3"/>
      <c r="AD72" s="3"/>
      <c r="AE72" s="3"/>
      <c r="AF72" s="3"/>
      <c r="AG72" s="3"/>
      <c r="AH72" s="3"/>
      <c r="AI72" s="3"/>
      <c r="AJ72" s="3" t="s">
        <v>841</v>
      </c>
      <c r="AK72" s="3"/>
    </row>
    <row r="73" spans="1:37" x14ac:dyDescent="0.2">
      <c r="A73" s="1" t="s">
        <v>171</v>
      </c>
      <c r="B73" s="42" t="s">
        <v>172</v>
      </c>
      <c r="C73" s="3" t="s">
        <v>235</v>
      </c>
      <c r="D73" s="3"/>
      <c r="E73" s="3" t="s">
        <v>178</v>
      </c>
      <c r="F73" s="3">
        <v>27</v>
      </c>
      <c r="G73" s="44">
        <v>18</v>
      </c>
      <c r="H73" s="3">
        <v>19</v>
      </c>
      <c r="I73" s="19">
        <f t="shared" si="20"/>
        <v>0.70370370370370372</v>
      </c>
      <c r="J73" s="3">
        <v>13.3</v>
      </c>
      <c r="K73" s="3">
        <f>(J73+L73)/2</f>
        <v>15.1</v>
      </c>
      <c r="L73" s="3">
        <v>16.899999999999999</v>
      </c>
      <c r="M73" s="3">
        <f>L73-J73</f>
        <v>3.5999999999999979</v>
      </c>
      <c r="N73" s="3" t="s">
        <v>102</v>
      </c>
      <c r="O73" s="3" t="s">
        <v>102</v>
      </c>
      <c r="P73" s="8" t="s">
        <v>79</v>
      </c>
      <c r="Q73" s="64">
        <v>12.6</v>
      </c>
      <c r="R73" s="8" t="s">
        <v>190</v>
      </c>
      <c r="S73" s="3" t="s">
        <v>234</v>
      </c>
      <c r="T73" s="20">
        <v>-0.1</v>
      </c>
      <c r="U73" s="20">
        <f>(T73+V73)/2</f>
        <v>2.85</v>
      </c>
      <c r="V73" s="20">
        <v>5.8</v>
      </c>
      <c r="W73" s="3"/>
      <c r="X73" s="3"/>
      <c r="Y73" s="3">
        <v>24</v>
      </c>
      <c r="Z73" s="3">
        <f>(Y73+AA73)/2</f>
        <v>25.5</v>
      </c>
      <c r="AA73" s="3">
        <v>27</v>
      </c>
      <c r="AB73" s="3"/>
      <c r="AC73" s="3"/>
      <c r="AD73" s="3">
        <v>897</v>
      </c>
      <c r="AE73" s="3">
        <f>(AD73+AF73)/2</f>
        <v>962.5</v>
      </c>
      <c r="AF73" s="3">
        <v>1028</v>
      </c>
      <c r="AG73" s="3">
        <f>AE73-AD73</f>
        <v>65.5</v>
      </c>
      <c r="AH73" s="3"/>
      <c r="AI73" s="3"/>
      <c r="AJ73" s="3" t="s">
        <v>840</v>
      </c>
      <c r="AK73" s="3"/>
    </row>
    <row r="74" spans="1:37" x14ac:dyDescent="0.2">
      <c r="A74" s="1" t="s">
        <v>171</v>
      </c>
      <c r="B74" s="42" t="s">
        <v>172</v>
      </c>
      <c r="C74" s="3" t="s">
        <v>236</v>
      </c>
      <c r="D74" s="3"/>
      <c r="E74" s="3" t="s">
        <v>27</v>
      </c>
      <c r="F74" s="3">
        <v>38</v>
      </c>
      <c r="G74" s="44" t="s">
        <v>237</v>
      </c>
      <c r="H74" s="3">
        <v>27</v>
      </c>
      <c r="I74" s="19">
        <f t="shared" si="20"/>
        <v>0.71052631578947367</v>
      </c>
      <c r="J74" s="3">
        <v>15.2</v>
      </c>
      <c r="K74" s="3">
        <f>(J74+L74)/2</f>
        <v>18</v>
      </c>
      <c r="L74" s="3">
        <v>20.8</v>
      </c>
      <c r="M74" s="3">
        <f>L74-J74</f>
        <v>5.6000000000000014</v>
      </c>
      <c r="N74" s="3" t="s">
        <v>238</v>
      </c>
      <c r="O74" s="3"/>
      <c r="P74" s="3" t="s">
        <v>164</v>
      </c>
      <c r="Q74" s="57" t="s">
        <v>234</v>
      </c>
      <c r="R74" s="8" t="s">
        <v>239</v>
      </c>
      <c r="S74" s="3" t="s">
        <v>803</v>
      </c>
      <c r="T74" s="22">
        <v>6.6</v>
      </c>
      <c r="U74" s="22">
        <f>(T74+V74)/2</f>
        <v>9.9499999999999993</v>
      </c>
      <c r="V74" s="22">
        <v>13.3</v>
      </c>
      <c r="W74" s="3"/>
      <c r="X74" s="3"/>
      <c r="Y74" s="3">
        <v>25.4</v>
      </c>
      <c r="Z74" s="3">
        <f>(Y74+AA74)/2</f>
        <v>26.65</v>
      </c>
      <c r="AA74" s="3">
        <v>27.9</v>
      </c>
      <c r="AB74" s="3"/>
      <c r="AC74" s="3"/>
      <c r="AD74" s="22">
        <v>1138</v>
      </c>
      <c r="AE74" s="22">
        <f>(AD74+AF74)/2</f>
        <v>1209.5</v>
      </c>
      <c r="AF74" s="22">
        <v>1281</v>
      </c>
      <c r="AG74" s="22">
        <f>AE74-AD74</f>
        <v>71.5</v>
      </c>
      <c r="AH74" s="3"/>
      <c r="AI74" s="3"/>
      <c r="AJ74" s="3" t="s">
        <v>240</v>
      </c>
      <c r="AK74" s="3" t="s">
        <v>241</v>
      </c>
    </row>
    <row r="75" spans="1:37" x14ac:dyDescent="0.2">
      <c r="A75" s="1" t="s">
        <v>171</v>
      </c>
      <c r="B75" s="42" t="s">
        <v>172</v>
      </c>
      <c r="C75" s="3" t="s">
        <v>242</v>
      </c>
      <c r="D75" s="3"/>
      <c r="E75" s="3" t="s">
        <v>178</v>
      </c>
      <c r="F75" s="3">
        <v>28</v>
      </c>
      <c r="G75" s="35" t="s">
        <v>243</v>
      </c>
      <c r="H75" s="3">
        <v>19</v>
      </c>
      <c r="I75" s="19">
        <f t="shared" si="20"/>
        <v>0.6785714285714286</v>
      </c>
      <c r="J75" s="3">
        <v>13.3</v>
      </c>
      <c r="K75" s="3">
        <f>(J75+L75)/2</f>
        <v>14.950000000000001</v>
      </c>
      <c r="L75" s="46">
        <v>16.600000000000001</v>
      </c>
      <c r="M75" s="3">
        <f>L75-J75</f>
        <v>3.3000000000000007</v>
      </c>
      <c r="N75" s="3" t="s">
        <v>102</v>
      </c>
      <c r="O75" s="3" t="s">
        <v>102</v>
      </c>
      <c r="P75" s="8" t="s">
        <v>79</v>
      </c>
      <c r="Q75" s="64">
        <v>12.6</v>
      </c>
      <c r="R75" s="8" t="s">
        <v>182</v>
      </c>
      <c r="S75" s="46">
        <v>21.7</v>
      </c>
      <c r="T75" s="20">
        <v>-0.1</v>
      </c>
      <c r="U75" s="20">
        <f>(T75+V75)/2</f>
        <v>2.85</v>
      </c>
      <c r="V75" s="20">
        <v>5.8</v>
      </c>
      <c r="W75" s="3"/>
      <c r="X75" s="3"/>
      <c r="Y75" s="3">
        <v>25.6</v>
      </c>
      <c r="Z75" s="3">
        <f>(Y75+AA75)/2</f>
        <v>26.75</v>
      </c>
      <c r="AA75" s="3">
        <v>27.9</v>
      </c>
      <c r="AB75" s="3"/>
      <c r="AC75" s="3"/>
      <c r="AD75" s="3">
        <v>897</v>
      </c>
      <c r="AE75" s="3">
        <f>(AD75+AF75)/2</f>
        <v>962.5</v>
      </c>
      <c r="AF75" s="3">
        <v>1028</v>
      </c>
      <c r="AG75" s="3">
        <f>AE75-AD75</f>
        <v>65.5</v>
      </c>
      <c r="AH75" s="3"/>
      <c r="AI75" s="3"/>
      <c r="AJ75" s="3" t="s">
        <v>840</v>
      </c>
      <c r="AK75" s="3"/>
    </row>
    <row r="76" spans="1:37" x14ac:dyDescent="0.2">
      <c r="A76" s="1" t="s">
        <v>171</v>
      </c>
      <c r="B76" s="42" t="s">
        <v>172</v>
      </c>
      <c r="C76" s="3" t="s">
        <v>244</v>
      </c>
      <c r="D76" s="3"/>
      <c r="E76" s="3" t="s">
        <v>178</v>
      </c>
      <c r="F76" s="3">
        <v>26</v>
      </c>
      <c r="G76" s="44" t="s">
        <v>245</v>
      </c>
      <c r="H76" s="3">
        <v>18</v>
      </c>
      <c r="I76" s="19">
        <f t="shared" si="20"/>
        <v>0.69230769230769229</v>
      </c>
      <c r="J76" s="3">
        <v>13.3</v>
      </c>
      <c r="K76" s="3">
        <f>(J76+L76)/2</f>
        <v>15.1</v>
      </c>
      <c r="L76" s="3">
        <v>16.899999999999999</v>
      </c>
      <c r="M76" s="3">
        <f>L76-J76</f>
        <v>3.5999999999999979</v>
      </c>
      <c r="N76" s="3" t="s">
        <v>193</v>
      </c>
      <c r="O76" s="3" t="s">
        <v>181</v>
      </c>
      <c r="P76" s="8" t="s">
        <v>79</v>
      </c>
      <c r="Q76" s="64">
        <v>12.6</v>
      </c>
      <c r="R76" s="8" t="s">
        <v>190</v>
      </c>
      <c r="S76" s="3" t="s">
        <v>234</v>
      </c>
      <c r="T76" s="20">
        <v>-0.1</v>
      </c>
      <c r="U76" s="20">
        <f>(T76+V76)/2</f>
        <v>2.85</v>
      </c>
      <c r="V76" s="20">
        <v>5.8</v>
      </c>
      <c r="W76" s="3"/>
      <c r="X76" s="3"/>
      <c r="Y76" s="3">
        <v>24</v>
      </c>
      <c r="Z76" s="3">
        <f>(Y76+AA76)/2</f>
        <v>25.85</v>
      </c>
      <c r="AA76" s="3">
        <v>27.7</v>
      </c>
      <c r="AB76" s="3"/>
      <c r="AC76" s="3"/>
      <c r="AD76" s="3">
        <v>897</v>
      </c>
      <c r="AE76" s="3">
        <f>(AD76+AF76)/2</f>
        <v>962.5</v>
      </c>
      <c r="AF76" s="3">
        <v>1028</v>
      </c>
      <c r="AG76" s="3">
        <f>AE76-AD76</f>
        <v>65.5</v>
      </c>
      <c r="AH76" s="3"/>
      <c r="AI76" s="3"/>
      <c r="AJ76" s="3" t="s">
        <v>840</v>
      </c>
      <c r="AK76" s="3"/>
    </row>
    <row r="77" spans="1:37" x14ac:dyDescent="0.2">
      <c r="A77" s="1" t="s">
        <v>171</v>
      </c>
      <c r="B77" s="42" t="s">
        <v>172</v>
      </c>
      <c r="C77" s="3" t="s">
        <v>246</v>
      </c>
      <c r="D77" s="3"/>
      <c r="E77" s="3" t="s">
        <v>178</v>
      </c>
      <c r="F77" s="3">
        <v>11</v>
      </c>
      <c r="G77" s="35">
        <v>7</v>
      </c>
      <c r="H77" s="3">
        <v>7</v>
      </c>
      <c r="I77" s="19">
        <f t="shared" si="20"/>
        <v>0.63636363636363635</v>
      </c>
      <c r="J77" s="3" t="s">
        <v>213</v>
      </c>
      <c r="K77" s="3"/>
      <c r="L77" s="3"/>
      <c r="M77" s="3"/>
      <c r="N77" s="3" t="s">
        <v>102</v>
      </c>
      <c r="O77" s="3" t="s">
        <v>102</v>
      </c>
      <c r="P77" s="3" t="s">
        <v>102</v>
      </c>
      <c r="Q77" s="64"/>
      <c r="R77" s="3" t="s">
        <v>102</v>
      </c>
      <c r="S77" s="55" t="s">
        <v>234</v>
      </c>
      <c r="T77" s="3"/>
      <c r="U77" s="3"/>
      <c r="V77" s="3"/>
      <c r="W77" s="3"/>
      <c r="X77" s="3"/>
      <c r="Y77" s="3"/>
      <c r="Z77" s="3"/>
      <c r="AA77" s="3"/>
      <c r="AB77" s="3"/>
      <c r="AC77" s="3"/>
      <c r="AD77" s="3"/>
      <c r="AE77" s="3"/>
      <c r="AF77" s="3"/>
      <c r="AG77" s="3"/>
      <c r="AH77" s="3"/>
      <c r="AI77" s="3"/>
      <c r="AJ77" s="3" t="s">
        <v>841</v>
      </c>
      <c r="AK77" s="3"/>
    </row>
    <row r="78" spans="1:37" x14ac:dyDescent="0.2">
      <c r="A78" s="1" t="s">
        <v>171</v>
      </c>
      <c r="B78" s="42" t="s">
        <v>172</v>
      </c>
      <c r="C78" s="3" t="s">
        <v>247</v>
      </c>
      <c r="D78" s="3"/>
      <c r="E78" s="3" t="s">
        <v>178</v>
      </c>
      <c r="F78" s="3">
        <v>37</v>
      </c>
      <c r="G78" s="44">
        <v>24</v>
      </c>
      <c r="H78" s="3">
        <v>22</v>
      </c>
      <c r="I78" s="19">
        <f t="shared" si="20"/>
        <v>0.59459459459459463</v>
      </c>
      <c r="J78" s="3">
        <v>13.3</v>
      </c>
      <c r="K78" s="3">
        <f t="shared" ref="K78:K124" si="21">(J78+L78)/2</f>
        <v>14.45</v>
      </c>
      <c r="L78" s="3">
        <v>15.6</v>
      </c>
      <c r="M78" s="3">
        <f t="shared" ref="M78:M124" si="22">L78-J78</f>
        <v>2.2999999999999989</v>
      </c>
      <c r="N78" s="3" t="s">
        <v>102</v>
      </c>
      <c r="O78" s="3" t="s">
        <v>102</v>
      </c>
      <c r="P78" s="8" t="s">
        <v>79</v>
      </c>
      <c r="Q78" s="64">
        <v>12.6</v>
      </c>
      <c r="R78" s="8" t="s">
        <v>225</v>
      </c>
      <c r="S78" s="3">
        <v>16.3</v>
      </c>
      <c r="T78" s="20">
        <v>-0.1</v>
      </c>
      <c r="U78" s="20">
        <f t="shared" ref="U78:U109" si="23">(T78+V78)/2</f>
        <v>2.35</v>
      </c>
      <c r="V78" s="20">
        <v>4.8</v>
      </c>
      <c r="W78" s="3"/>
      <c r="X78" s="3"/>
      <c r="Y78" s="3">
        <v>25.6</v>
      </c>
      <c r="Z78" s="3">
        <f t="shared" ref="Z78:Z124" si="24">(Y78+AA78)/2</f>
        <v>26.15</v>
      </c>
      <c r="AA78" s="3">
        <v>26.7</v>
      </c>
      <c r="AB78" s="3"/>
      <c r="AC78" s="3"/>
      <c r="AD78" s="3">
        <v>897</v>
      </c>
      <c r="AE78" s="3">
        <f t="shared" ref="AE78:AE124" si="25">(AD78+AF78)/2</f>
        <v>1085</v>
      </c>
      <c r="AF78" s="3">
        <v>1273</v>
      </c>
      <c r="AG78" s="3">
        <f t="shared" ref="AG78:AG124" si="26">AE78-AD78</f>
        <v>188</v>
      </c>
      <c r="AH78" s="3"/>
      <c r="AI78" s="3"/>
      <c r="AJ78" s="3" t="s">
        <v>840</v>
      </c>
      <c r="AK78" s="3"/>
    </row>
    <row r="79" spans="1:37" x14ac:dyDescent="0.2">
      <c r="A79" s="18" t="s">
        <v>248</v>
      </c>
      <c r="B79" s="18" t="s">
        <v>249</v>
      </c>
      <c r="C79" s="18"/>
      <c r="D79" s="18" t="s">
        <v>98</v>
      </c>
      <c r="E79" s="18" t="s">
        <v>250</v>
      </c>
      <c r="F79" s="3"/>
      <c r="G79" s="35"/>
      <c r="H79" s="5" t="s">
        <v>28</v>
      </c>
      <c r="I79" s="5"/>
      <c r="J79" s="10">
        <f>MIN(J80:J107)</f>
        <v>11.6</v>
      </c>
      <c r="K79" s="10">
        <f t="shared" si="21"/>
        <v>16.2</v>
      </c>
      <c r="L79" s="10">
        <f>MAX(L80:L107)</f>
        <v>20.8</v>
      </c>
      <c r="M79" s="10">
        <f t="shared" si="22"/>
        <v>9.2000000000000011</v>
      </c>
      <c r="N79" s="15"/>
      <c r="O79" s="15"/>
      <c r="P79" s="15"/>
      <c r="Q79" s="15"/>
      <c r="R79" s="15"/>
      <c r="S79" s="15"/>
      <c r="T79" s="10">
        <f>MIN(T80:T107)</f>
        <v>-0.5</v>
      </c>
      <c r="U79" s="10">
        <f t="shared" si="23"/>
        <v>6.4</v>
      </c>
      <c r="V79" s="10">
        <f>MAX(V80:V107)</f>
        <v>13.3</v>
      </c>
      <c r="W79" s="10"/>
      <c r="X79" s="10"/>
      <c r="Y79" s="10">
        <f>MIN(Y80:Y107)</f>
        <v>22.8</v>
      </c>
      <c r="Z79" s="10">
        <f t="shared" si="24"/>
        <v>25.5</v>
      </c>
      <c r="AA79" s="10">
        <f>MAX(AA80:AA107)</f>
        <v>28.2</v>
      </c>
      <c r="AB79" s="10"/>
      <c r="AC79" s="10"/>
      <c r="AD79" s="10">
        <f>MIN(AD80:AD107)</f>
        <v>735</v>
      </c>
      <c r="AE79" s="3">
        <f t="shared" si="25"/>
        <v>1105</v>
      </c>
      <c r="AF79" s="3">
        <f>MAX(AF80:AF107)</f>
        <v>1475</v>
      </c>
      <c r="AG79" s="3">
        <f t="shared" si="26"/>
        <v>370</v>
      </c>
      <c r="AH79" s="3"/>
      <c r="AI79" s="3"/>
      <c r="AJ79" s="3"/>
      <c r="AK79" s="55" t="s">
        <v>29</v>
      </c>
    </row>
    <row r="80" spans="1:37" x14ac:dyDescent="0.2">
      <c r="A80" s="1" t="s">
        <v>248</v>
      </c>
      <c r="B80" s="42" t="s">
        <v>251</v>
      </c>
      <c r="C80" s="3" t="s">
        <v>252</v>
      </c>
      <c r="D80" s="3"/>
      <c r="E80" s="3" t="s">
        <v>253</v>
      </c>
      <c r="F80" s="3"/>
      <c r="G80" s="35"/>
      <c r="H80" s="3">
        <v>11</v>
      </c>
      <c r="J80" s="3">
        <v>14.7</v>
      </c>
      <c r="K80" s="3">
        <f t="shared" si="21"/>
        <v>17.75</v>
      </c>
      <c r="L80" s="3">
        <v>20.8</v>
      </c>
      <c r="M80" s="3">
        <f t="shared" si="22"/>
        <v>6.1000000000000014</v>
      </c>
      <c r="N80" s="3" t="s">
        <v>234</v>
      </c>
      <c r="O80" s="3" t="s">
        <v>234</v>
      </c>
      <c r="P80" s="3" t="s">
        <v>234</v>
      </c>
      <c r="Q80" s="61" t="s">
        <v>234</v>
      </c>
      <c r="R80" s="3" t="s">
        <v>234</v>
      </c>
      <c r="S80" s="55" t="s">
        <v>234</v>
      </c>
      <c r="T80" s="3">
        <v>4.5</v>
      </c>
      <c r="U80" s="3">
        <f t="shared" si="23"/>
        <v>8.9</v>
      </c>
      <c r="V80" s="3">
        <v>13.3</v>
      </c>
      <c r="W80" s="3"/>
      <c r="X80" s="3"/>
      <c r="Y80" s="3">
        <v>26</v>
      </c>
      <c r="Z80" s="3">
        <f t="shared" si="24"/>
        <v>27.05</v>
      </c>
      <c r="AA80" s="3">
        <v>28.1</v>
      </c>
      <c r="AB80" s="3"/>
      <c r="AC80" s="3"/>
      <c r="AD80" s="3">
        <v>1096</v>
      </c>
      <c r="AE80" s="3">
        <f t="shared" si="25"/>
        <v>1146.5</v>
      </c>
      <c r="AF80" s="3">
        <v>1197</v>
      </c>
      <c r="AG80" s="3">
        <f t="shared" si="26"/>
        <v>50.5</v>
      </c>
      <c r="AH80" s="3"/>
      <c r="AI80" s="3"/>
      <c r="AJ80" s="3" t="s">
        <v>840</v>
      </c>
      <c r="AK80" s="3"/>
    </row>
    <row r="81" spans="1:37" x14ac:dyDescent="0.2">
      <c r="A81" s="1" t="s">
        <v>248</v>
      </c>
      <c r="B81" s="42" t="s">
        <v>254</v>
      </c>
      <c r="C81" s="3" t="s">
        <v>255</v>
      </c>
      <c r="D81" s="3"/>
      <c r="E81" s="3" t="s">
        <v>70</v>
      </c>
      <c r="F81" s="3"/>
      <c r="G81" s="35"/>
      <c r="H81" s="3">
        <v>20</v>
      </c>
      <c r="J81" s="3">
        <v>14.1</v>
      </c>
      <c r="K81" s="3">
        <f t="shared" si="21"/>
        <v>14.3</v>
      </c>
      <c r="L81" s="3">
        <v>14.5</v>
      </c>
      <c r="M81" s="3">
        <f t="shared" si="22"/>
        <v>0.40000000000000036</v>
      </c>
      <c r="N81" s="3" t="s">
        <v>234</v>
      </c>
      <c r="O81" s="3" t="s">
        <v>234</v>
      </c>
      <c r="P81" s="3" t="s">
        <v>234</v>
      </c>
      <c r="Q81" s="61" t="s">
        <v>234</v>
      </c>
      <c r="R81" s="3" t="s">
        <v>234</v>
      </c>
      <c r="S81" s="55" t="s">
        <v>234</v>
      </c>
      <c r="T81" s="3">
        <v>0.1</v>
      </c>
      <c r="U81" s="3">
        <f t="shared" si="23"/>
        <v>2.0999999999999996</v>
      </c>
      <c r="V81" s="3">
        <v>4.0999999999999996</v>
      </c>
      <c r="W81" s="3"/>
      <c r="X81" s="3"/>
      <c r="Y81" s="3">
        <v>23.8</v>
      </c>
      <c r="Z81" s="3">
        <f t="shared" si="24"/>
        <v>24.05</v>
      </c>
      <c r="AA81" s="3">
        <v>24.3</v>
      </c>
      <c r="AB81" s="3"/>
      <c r="AC81" s="3"/>
      <c r="AD81" s="73">
        <v>1231</v>
      </c>
      <c r="AE81" s="73">
        <f t="shared" si="25"/>
        <v>1234</v>
      </c>
      <c r="AF81" s="73">
        <v>1237</v>
      </c>
      <c r="AG81" s="73">
        <f t="shared" si="26"/>
        <v>3</v>
      </c>
      <c r="AH81" s="3"/>
      <c r="AI81" s="3"/>
      <c r="AJ81" s="3" t="s">
        <v>840</v>
      </c>
      <c r="AK81" s="3"/>
    </row>
    <row r="82" spans="1:37" x14ac:dyDescent="0.2">
      <c r="A82" s="1" t="s">
        <v>248</v>
      </c>
      <c r="B82" s="42" t="s">
        <v>256</v>
      </c>
      <c r="C82" s="3" t="s">
        <v>257</v>
      </c>
      <c r="D82" s="3"/>
      <c r="E82" s="3" t="s">
        <v>70</v>
      </c>
      <c r="F82" s="3"/>
      <c r="G82" s="35"/>
      <c r="H82" s="3">
        <v>16</v>
      </c>
      <c r="J82" s="3">
        <v>14.4</v>
      </c>
      <c r="K82" s="3">
        <f t="shared" si="21"/>
        <v>15.5</v>
      </c>
      <c r="L82" s="3">
        <v>16.600000000000001</v>
      </c>
      <c r="M82" s="3">
        <f t="shared" si="22"/>
        <v>2.2000000000000011</v>
      </c>
      <c r="N82" s="3" t="s">
        <v>234</v>
      </c>
      <c r="O82" s="3" t="s">
        <v>234</v>
      </c>
      <c r="P82" s="3" t="s">
        <v>234</v>
      </c>
      <c r="Q82" s="61" t="s">
        <v>234</v>
      </c>
      <c r="R82" s="3" t="s">
        <v>234</v>
      </c>
      <c r="S82" s="55" t="s">
        <v>234</v>
      </c>
      <c r="T82" s="3">
        <v>2.9</v>
      </c>
      <c r="U82" s="3">
        <f t="shared" si="23"/>
        <v>4.3499999999999996</v>
      </c>
      <c r="V82" s="3">
        <v>5.8</v>
      </c>
      <c r="W82" s="3"/>
      <c r="X82" s="3"/>
      <c r="Y82" s="3">
        <v>25.6</v>
      </c>
      <c r="Z82" s="3">
        <f t="shared" si="24"/>
        <v>26.9</v>
      </c>
      <c r="AA82" s="3">
        <v>28.2</v>
      </c>
      <c r="AB82" s="3"/>
      <c r="AC82" s="3"/>
      <c r="AD82" s="3">
        <v>897</v>
      </c>
      <c r="AE82" s="3">
        <f t="shared" si="25"/>
        <v>1126</v>
      </c>
      <c r="AF82" s="3">
        <v>1355</v>
      </c>
      <c r="AG82" s="3">
        <f t="shared" si="26"/>
        <v>229</v>
      </c>
      <c r="AH82" s="3"/>
      <c r="AI82" s="3"/>
      <c r="AJ82" s="3" t="s">
        <v>840</v>
      </c>
      <c r="AK82" s="3"/>
    </row>
    <row r="83" spans="1:37" x14ac:dyDescent="0.2">
      <c r="A83" s="1" t="s">
        <v>248</v>
      </c>
      <c r="B83" s="42" t="s">
        <v>258</v>
      </c>
      <c r="C83" s="3" t="s">
        <v>259</v>
      </c>
      <c r="D83" s="3"/>
      <c r="E83" s="3" t="s">
        <v>27</v>
      </c>
      <c r="F83" s="3"/>
      <c r="G83" s="35"/>
      <c r="H83" s="3">
        <v>19</v>
      </c>
      <c r="J83" s="3">
        <v>15.6</v>
      </c>
      <c r="K83" s="3">
        <f t="shared" si="21"/>
        <v>16.399999999999999</v>
      </c>
      <c r="L83" s="3">
        <v>17.2</v>
      </c>
      <c r="M83" s="3">
        <f t="shared" si="22"/>
        <v>1.5999999999999996</v>
      </c>
      <c r="N83" s="3" t="s">
        <v>234</v>
      </c>
      <c r="O83" s="3" t="s">
        <v>234</v>
      </c>
      <c r="P83" s="3" t="s">
        <v>234</v>
      </c>
      <c r="Q83" s="61" t="s">
        <v>234</v>
      </c>
      <c r="R83" s="3" t="s">
        <v>234</v>
      </c>
      <c r="S83" s="55" t="s">
        <v>234</v>
      </c>
      <c r="T83" s="3">
        <v>5</v>
      </c>
      <c r="U83" s="3">
        <f t="shared" si="23"/>
        <v>5.8</v>
      </c>
      <c r="V83" s="3">
        <v>6.6</v>
      </c>
      <c r="W83" s="3"/>
      <c r="X83" s="3"/>
      <c r="Y83" s="3">
        <v>24.7</v>
      </c>
      <c r="Z83" s="3">
        <f t="shared" si="24"/>
        <v>26</v>
      </c>
      <c r="AA83" s="3">
        <v>27.3</v>
      </c>
      <c r="AB83" s="3"/>
      <c r="AC83" s="3"/>
      <c r="AD83" s="3">
        <v>823</v>
      </c>
      <c r="AE83" s="3">
        <f t="shared" si="25"/>
        <v>1065.5</v>
      </c>
      <c r="AF83" s="3">
        <v>1308</v>
      </c>
      <c r="AG83" s="3">
        <f t="shared" si="26"/>
        <v>242.5</v>
      </c>
      <c r="AH83" s="3"/>
      <c r="AI83" s="3"/>
      <c r="AJ83" s="3" t="s">
        <v>840</v>
      </c>
      <c r="AK83" s="3"/>
    </row>
    <row r="84" spans="1:37" x14ac:dyDescent="0.2">
      <c r="A84" s="1" t="s">
        <v>248</v>
      </c>
      <c r="B84" s="42" t="s">
        <v>260</v>
      </c>
      <c r="C84" s="3" t="s">
        <v>261</v>
      </c>
      <c r="D84" s="3"/>
      <c r="E84" s="3" t="s">
        <v>70</v>
      </c>
      <c r="F84" s="3"/>
      <c r="G84" s="35"/>
      <c r="H84" s="3">
        <v>16</v>
      </c>
      <c r="J84" s="3">
        <v>15.6</v>
      </c>
      <c r="K84" s="3">
        <f t="shared" si="21"/>
        <v>16.850000000000001</v>
      </c>
      <c r="L84" s="3">
        <v>18.100000000000001</v>
      </c>
      <c r="M84" s="3">
        <f t="shared" si="22"/>
        <v>2.5000000000000018</v>
      </c>
      <c r="N84" s="3" t="s">
        <v>234</v>
      </c>
      <c r="O84" s="3" t="s">
        <v>234</v>
      </c>
      <c r="P84" s="3" t="s">
        <v>234</v>
      </c>
      <c r="Q84" s="61" t="s">
        <v>234</v>
      </c>
      <c r="R84" s="3" t="s">
        <v>234</v>
      </c>
      <c r="S84" s="55" t="s">
        <v>234</v>
      </c>
      <c r="T84" s="3">
        <v>5</v>
      </c>
      <c r="U84" s="3">
        <f t="shared" si="23"/>
        <v>5.4</v>
      </c>
      <c r="V84" s="3">
        <v>5.8</v>
      </c>
      <c r="W84" s="3"/>
      <c r="X84" s="3"/>
      <c r="Y84" s="3">
        <v>26.5</v>
      </c>
      <c r="Z84" s="3">
        <f t="shared" si="24"/>
        <v>27.2</v>
      </c>
      <c r="AA84" s="3">
        <v>27.9</v>
      </c>
      <c r="AB84" s="3"/>
      <c r="AC84" s="3"/>
      <c r="AD84" s="3">
        <v>1122</v>
      </c>
      <c r="AE84" s="3">
        <f t="shared" si="25"/>
        <v>1239</v>
      </c>
      <c r="AF84" s="3">
        <v>1356</v>
      </c>
      <c r="AG84" s="3">
        <f t="shared" si="26"/>
        <v>117</v>
      </c>
      <c r="AH84" s="3"/>
      <c r="AI84" s="3"/>
      <c r="AJ84" s="3" t="s">
        <v>840</v>
      </c>
      <c r="AK84" s="3"/>
    </row>
    <row r="85" spans="1:37" x14ac:dyDescent="0.2">
      <c r="A85" s="1" t="s">
        <v>248</v>
      </c>
      <c r="B85" s="42" t="s">
        <v>262</v>
      </c>
      <c r="C85" s="3" t="s">
        <v>263</v>
      </c>
      <c r="D85" s="3"/>
      <c r="E85" s="3" t="s">
        <v>70</v>
      </c>
      <c r="F85" s="3"/>
      <c r="G85" s="35"/>
      <c r="H85" s="3">
        <v>19</v>
      </c>
      <c r="J85" s="3">
        <v>14.4</v>
      </c>
      <c r="K85" s="3">
        <f t="shared" si="21"/>
        <v>14.9</v>
      </c>
      <c r="L85" s="3">
        <v>15.4</v>
      </c>
      <c r="M85" s="3">
        <f t="shared" si="22"/>
        <v>1</v>
      </c>
      <c r="N85" s="3" t="s">
        <v>234</v>
      </c>
      <c r="O85" s="3" t="s">
        <v>234</v>
      </c>
      <c r="P85" s="3" t="s">
        <v>234</v>
      </c>
      <c r="Q85" s="61" t="s">
        <v>234</v>
      </c>
      <c r="R85" s="3" t="s">
        <v>234</v>
      </c>
      <c r="S85" s="55" t="s">
        <v>234</v>
      </c>
      <c r="T85" s="3">
        <v>3</v>
      </c>
      <c r="U85" s="3">
        <f t="shared" si="23"/>
        <v>3.9</v>
      </c>
      <c r="V85" s="3">
        <v>4.8</v>
      </c>
      <c r="W85" s="3"/>
      <c r="X85" s="3"/>
      <c r="Y85" s="3">
        <v>26.5</v>
      </c>
      <c r="Z85" s="3">
        <f t="shared" si="24"/>
        <v>26.6</v>
      </c>
      <c r="AA85" s="3">
        <v>26.7</v>
      </c>
      <c r="AB85" s="3"/>
      <c r="AC85" s="3"/>
      <c r="AD85" s="3">
        <v>1122</v>
      </c>
      <c r="AE85" s="3">
        <f t="shared" si="25"/>
        <v>1179.5</v>
      </c>
      <c r="AF85" s="3">
        <v>1237</v>
      </c>
      <c r="AG85" s="3">
        <f t="shared" si="26"/>
        <v>57.5</v>
      </c>
      <c r="AH85" s="3"/>
      <c r="AI85" s="3"/>
      <c r="AJ85" s="3" t="s">
        <v>840</v>
      </c>
      <c r="AK85" s="3"/>
    </row>
    <row r="86" spans="1:37" x14ac:dyDescent="0.2">
      <c r="A86" s="1" t="s">
        <v>248</v>
      </c>
      <c r="B86" s="42" t="s">
        <v>264</v>
      </c>
      <c r="C86" s="3" t="s">
        <v>265</v>
      </c>
      <c r="D86" s="3"/>
      <c r="E86" s="3" t="s">
        <v>70</v>
      </c>
      <c r="F86" s="3"/>
      <c r="G86" s="35"/>
      <c r="H86" s="3">
        <v>20</v>
      </c>
      <c r="J86" s="3">
        <v>15.6</v>
      </c>
      <c r="K86" s="3">
        <f t="shared" si="21"/>
        <v>16.05</v>
      </c>
      <c r="L86" s="3">
        <v>16.5</v>
      </c>
      <c r="M86" s="3">
        <f t="shared" si="22"/>
        <v>0.90000000000000036</v>
      </c>
      <c r="N86" s="3" t="s">
        <v>234</v>
      </c>
      <c r="O86" s="3" t="s">
        <v>234</v>
      </c>
      <c r="P86" s="3" t="s">
        <v>234</v>
      </c>
      <c r="Q86" s="61" t="s">
        <v>234</v>
      </c>
      <c r="R86" s="3" t="s">
        <v>234</v>
      </c>
      <c r="S86" s="55" t="s">
        <v>234</v>
      </c>
      <c r="T86" s="3">
        <v>1.8</v>
      </c>
      <c r="U86" s="3">
        <f t="shared" si="23"/>
        <v>3.3</v>
      </c>
      <c r="V86" s="3">
        <v>4.8</v>
      </c>
      <c r="W86" s="3"/>
      <c r="X86" s="3"/>
      <c r="Y86" s="3">
        <v>25.7</v>
      </c>
      <c r="Z86" s="3">
        <f t="shared" si="24"/>
        <v>26.049999999999997</v>
      </c>
      <c r="AA86" s="3">
        <v>26.4</v>
      </c>
      <c r="AB86" s="3"/>
      <c r="AC86" s="3"/>
      <c r="AD86" s="3">
        <v>1003</v>
      </c>
      <c r="AE86" s="3">
        <f t="shared" si="25"/>
        <v>1120</v>
      </c>
      <c r="AF86" s="3">
        <v>1237</v>
      </c>
      <c r="AG86" s="3">
        <f t="shared" si="26"/>
        <v>117</v>
      </c>
      <c r="AH86" s="3"/>
      <c r="AI86" s="3"/>
      <c r="AJ86" s="3" t="s">
        <v>840</v>
      </c>
      <c r="AK86" s="3"/>
    </row>
    <row r="87" spans="1:37" x14ac:dyDescent="0.2">
      <c r="A87" s="1" t="s">
        <v>248</v>
      </c>
      <c r="B87" s="42" t="s">
        <v>266</v>
      </c>
      <c r="C87" s="3" t="s">
        <v>267</v>
      </c>
      <c r="D87" s="3"/>
      <c r="E87" s="3" t="s">
        <v>70</v>
      </c>
      <c r="F87" s="3"/>
      <c r="G87" s="35"/>
      <c r="H87" s="3">
        <v>29</v>
      </c>
      <c r="J87" s="3">
        <v>14</v>
      </c>
      <c r="K87" s="3">
        <f t="shared" si="21"/>
        <v>14.75</v>
      </c>
      <c r="L87" s="3">
        <v>15.5</v>
      </c>
      <c r="M87" s="3">
        <f t="shared" si="22"/>
        <v>1.5</v>
      </c>
      <c r="N87" s="3" t="s">
        <v>234</v>
      </c>
      <c r="O87" s="3" t="s">
        <v>234</v>
      </c>
      <c r="P87" s="3" t="s">
        <v>234</v>
      </c>
      <c r="Q87" s="61" t="s">
        <v>234</v>
      </c>
      <c r="R87" s="3" t="s">
        <v>234</v>
      </c>
      <c r="S87" s="55" t="s">
        <v>234</v>
      </c>
      <c r="T87" s="3">
        <v>0.6</v>
      </c>
      <c r="U87" s="3">
        <f t="shared" si="23"/>
        <v>2.5499999999999998</v>
      </c>
      <c r="V87" s="3">
        <v>4.5</v>
      </c>
      <c r="W87" s="3"/>
      <c r="X87" s="3"/>
      <c r="Y87" s="3">
        <v>25.7</v>
      </c>
      <c r="Z87" s="3">
        <f t="shared" si="24"/>
        <v>26.25</v>
      </c>
      <c r="AA87" s="3">
        <v>26.8</v>
      </c>
      <c r="AB87" s="3"/>
      <c r="AC87" s="3"/>
      <c r="AD87" s="3">
        <v>1231</v>
      </c>
      <c r="AE87" s="3">
        <f t="shared" si="25"/>
        <v>1279</v>
      </c>
      <c r="AF87" s="3">
        <v>1327</v>
      </c>
      <c r="AG87" s="3">
        <f t="shared" si="26"/>
        <v>48</v>
      </c>
      <c r="AH87" s="3"/>
      <c r="AI87" s="3"/>
      <c r="AJ87" s="3" t="s">
        <v>840</v>
      </c>
      <c r="AK87" s="3"/>
    </row>
    <row r="88" spans="1:37" x14ac:dyDescent="0.2">
      <c r="A88" s="1" t="s">
        <v>248</v>
      </c>
      <c r="B88" s="42" t="s">
        <v>268</v>
      </c>
      <c r="C88" s="3" t="s">
        <v>269</v>
      </c>
      <c r="D88" s="3"/>
      <c r="E88" s="3" t="s">
        <v>70</v>
      </c>
      <c r="F88" s="3"/>
      <c r="G88" s="35"/>
      <c r="H88" s="3">
        <v>13</v>
      </c>
      <c r="J88" s="3">
        <v>13.6</v>
      </c>
      <c r="K88" s="3">
        <f t="shared" si="21"/>
        <v>14.7</v>
      </c>
      <c r="L88" s="3">
        <v>15.8</v>
      </c>
      <c r="M88" s="3">
        <f t="shared" si="22"/>
        <v>2.2000000000000011</v>
      </c>
      <c r="N88" s="3" t="s">
        <v>234</v>
      </c>
      <c r="O88" s="3" t="s">
        <v>234</v>
      </c>
      <c r="P88" s="3" t="s">
        <v>234</v>
      </c>
      <c r="Q88" s="61" t="s">
        <v>234</v>
      </c>
      <c r="R88" s="3" t="s">
        <v>234</v>
      </c>
      <c r="S88" s="55" t="s">
        <v>234</v>
      </c>
      <c r="T88" s="3">
        <v>0.6</v>
      </c>
      <c r="U88" s="3">
        <f t="shared" si="23"/>
        <v>2.3499999999999996</v>
      </c>
      <c r="V88" s="3">
        <v>4.0999999999999996</v>
      </c>
      <c r="W88" s="3"/>
      <c r="X88" s="3"/>
      <c r="Y88" s="3">
        <v>25</v>
      </c>
      <c r="Z88" s="3">
        <f t="shared" si="24"/>
        <v>26</v>
      </c>
      <c r="AA88" s="3">
        <v>27</v>
      </c>
      <c r="AB88" s="3"/>
      <c r="AC88" s="3"/>
      <c r="AD88" s="3">
        <v>867</v>
      </c>
      <c r="AE88" s="3">
        <f t="shared" si="25"/>
        <v>919</v>
      </c>
      <c r="AF88" s="3">
        <v>971</v>
      </c>
      <c r="AG88" s="3">
        <f t="shared" si="26"/>
        <v>52</v>
      </c>
      <c r="AH88" s="3"/>
      <c r="AI88" s="3"/>
      <c r="AJ88" s="3" t="s">
        <v>840</v>
      </c>
      <c r="AK88" s="3"/>
    </row>
    <row r="89" spans="1:37" x14ac:dyDescent="0.2">
      <c r="A89" s="1" t="s">
        <v>248</v>
      </c>
      <c r="B89" s="42" t="s">
        <v>266</v>
      </c>
      <c r="C89" s="3" t="s">
        <v>270</v>
      </c>
      <c r="D89" s="3"/>
      <c r="E89" s="3" t="s">
        <v>253</v>
      </c>
      <c r="F89" s="3"/>
      <c r="G89" s="35"/>
      <c r="H89" s="3">
        <v>37</v>
      </c>
      <c r="J89" s="3">
        <v>14.4</v>
      </c>
      <c r="K89" s="3">
        <f t="shared" si="21"/>
        <v>15.100000000000001</v>
      </c>
      <c r="L89" s="3">
        <v>15.8</v>
      </c>
      <c r="M89" s="3">
        <f t="shared" si="22"/>
        <v>1.4000000000000004</v>
      </c>
      <c r="N89" s="3" t="s">
        <v>234</v>
      </c>
      <c r="O89" s="3" t="s">
        <v>234</v>
      </c>
      <c r="P89" s="3" t="s">
        <v>234</v>
      </c>
      <c r="Q89" s="61" t="s">
        <v>234</v>
      </c>
      <c r="R89" s="3" t="s">
        <v>234</v>
      </c>
      <c r="S89" s="55" t="s">
        <v>234</v>
      </c>
      <c r="T89" s="3">
        <v>4.7</v>
      </c>
      <c r="U89" s="3">
        <f t="shared" si="23"/>
        <v>6.3000000000000007</v>
      </c>
      <c r="V89" s="3">
        <v>7.9</v>
      </c>
      <c r="W89" s="3"/>
      <c r="X89" s="3"/>
      <c r="Y89" s="3">
        <v>25.6</v>
      </c>
      <c r="Z89" s="3">
        <f t="shared" si="24"/>
        <v>25.75</v>
      </c>
      <c r="AA89" s="3">
        <v>25.9</v>
      </c>
      <c r="AB89" s="3"/>
      <c r="AC89" s="3"/>
      <c r="AD89" s="3">
        <v>1231</v>
      </c>
      <c r="AE89" s="3">
        <f t="shared" si="25"/>
        <v>1240.5</v>
      </c>
      <c r="AF89" s="3">
        <v>1250</v>
      </c>
      <c r="AG89" s="3">
        <f t="shared" si="26"/>
        <v>9.5</v>
      </c>
      <c r="AH89" s="3"/>
      <c r="AI89" s="3"/>
      <c r="AJ89" s="3" t="s">
        <v>840</v>
      </c>
      <c r="AK89" s="3"/>
    </row>
    <row r="90" spans="1:37" x14ac:dyDescent="0.2">
      <c r="A90" s="1" t="s">
        <v>248</v>
      </c>
      <c r="B90" s="42" t="s">
        <v>271</v>
      </c>
      <c r="C90" s="3" t="s">
        <v>272</v>
      </c>
      <c r="D90" s="3"/>
      <c r="E90" s="3" t="s">
        <v>27</v>
      </c>
      <c r="F90" s="3"/>
      <c r="G90" s="35"/>
      <c r="H90" s="3">
        <v>14</v>
      </c>
      <c r="J90" s="3">
        <v>11.6</v>
      </c>
      <c r="K90" s="3">
        <f t="shared" si="21"/>
        <v>15</v>
      </c>
      <c r="L90" s="3">
        <v>18.399999999999999</v>
      </c>
      <c r="M90" s="3">
        <f t="shared" si="22"/>
        <v>6.7999999999999989</v>
      </c>
      <c r="N90" s="3" t="s">
        <v>234</v>
      </c>
      <c r="O90" s="3" t="s">
        <v>234</v>
      </c>
      <c r="P90" s="3" t="s">
        <v>234</v>
      </c>
      <c r="Q90" s="61" t="s">
        <v>234</v>
      </c>
      <c r="R90" s="3" t="s">
        <v>234</v>
      </c>
      <c r="S90" s="55" t="s">
        <v>234</v>
      </c>
      <c r="T90" s="3">
        <v>6.2</v>
      </c>
      <c r="U90" s="3">
        <f t="shared" si="23"/>
        <v>6.6</v>
      </c>
      <c r="V90" s="3">
        <v>7</v>
      </c>
      <c r="W90" s="3"/>
      <c r="X90" s="3"/>
      <c r="Y90" s="3">
        <v>25.6</v>
      </c>
      <c r="Z90" s="3">
        <f t="shared" si="24"/>
        <v>26.200000000000003</v>
      </c>
      <c r="AA90" s="3">
        <v>26.8</v>
      </c>
      <c r="AB90" s="3"/>
      <c r="AC90" s="3"/>
      <c r="AD90" s="3">
        <v>1187</v>
      </c>
      <c r="AE90" s="3">
        <f t="shared" si="25"/>
        <v>1242.5</v>
      </c>
      <c r="AF90" s="3">
        <v>1298</v>
      </c>
      <c r="AG90" s="3">
        <f t="shared" si="26"/>
        <v>55.5</v>
      </c>
      <c r="AH90" s="3"/>
      <c r="AI90" s="3"/>
      <c r="AJ90" s="3" t="s">
        <v>840</v>
      </c>
      <c r="AK90" s="3"/>
    </row>
    <row r="91" spans="1:37" x14ac:dyDescent="0.2">
      <c r="A91" s="1" t="s">
        <v>248</v>
      </c>
      <c r="B91" s="42" t="s">
        <v>273</v>
      </c>
      <c r="C91" s="3" t="s">
        <v>274</v>
      </c>
      <c r="D91" s="3"/>
      <c r="E91" s="3" t="s">
        <v>27</v>
      </c>
      <c r="F91" s="3"/>
      <c r="G91" s="35"/>
      <c r="H91" s="3">
        <v>26</v>
      </c>
      <c r="J91" s="3">
        <v>15.6</v>
      </c>
      <c r="K91" s="3">
        <f t="shared" si="21"/>
        <v>17</v>
      </c>
      <c r="L91" s="3">
        <v>18.399999999999999</v>
      </c>
      <c r="M91" s="3">
        <f t="shared" si="22"/>
        <v>2.7999999999999989</v>
      </c>
      <c r="N91" s="3" t="s">
        <v>234</v>
      </c>
      <c r="O91" s="3" t="s">
        <v>234</v>
      </c>
      <c r="P91" s="3" t="s">
        <v>234</v>
      </c>
      <c r="Q91" s="61" t="s">
        <v>234</v>
      </c>
      <c r="R91" s="3" t="s">
        <v>234</v>
      </c>
      <c r="S91" s="55" t="s">
        <v>234</v>
      </c>
      <c r="T91" s="3">
        <v>5</v>
      </c>
      <c r="U91" s="3">
        <f t="shared" si="23"/>
        <v>6.35</v>
      </c>
      <c r="V91" s="3">
        <v>7.7</v>
      </c>
      <c r="W91" s="3"/>
      <c r="X91" s="3"/>
      <c r="Y91" s="3">
        <v>25.7</v>
      </c>
      <c r="Z91" s="3">
        <f t="shared" si="24"/>
        <v>26.75</v>
      </c>
      <c r="AA91" s="3">
        <v>27.8</v>
      </c>
      <c r="AB91" s="3"/>
      <c r="AC91" s="3"/>
      <c r="AD91" s="3">
        <v>996</v>
      </c>
      <c r="AE91" s="3">
        <f t="shared" si="25"/>
        <v>1104.5</v>
      </c>
      <c r="AF91" s="3">
        <v>1213</v>
      </c>
      <c r="AG91" s="3">
        <f t="shared" si="26"/>
        <v>108.5</v>
      </c>
      <c r="AH91" s="3"/>
      <c r="AI91" s="3"/>
      <c r="AJ91" s="3" t="s">
        <v>840</v>
      </c>
      <c r="AK91" s="3"/>
    </row>
    <row r="92" spans="1:37" x14ac:dyDescent="0.2">
      <c r="A92" s="1" t="s">
        <v>248</v>
      </c>
      <c r="B92" s="42" t="s">
        <v>275</v>
      </c>
      <c r="C92" s="3" t="s">
        <v>276</v>
      </c>
      <c r="D92" s="3"/>
      <c r="E92" s="3" t="s">
        <v>253</v>
      </c>
      <c r="F92" s="3"/>
      <c r="G92" s="35"/>
      <c r="H92" s="3">
        <v>28</v>
      </c>
      <c r="J92" s="3">
        <v>15.7</v>
      </c>
      <c r="K92" s="3">
        <f t="shared" si="21"/>
        <v>16</v>
      </c>
      <c r="L92" s="3">
        <v>16.3</v>
      </c>
      <c r="M92" s="3">
        <f t="shared" si="22"/>
        <v>0.60000000000000142</v>
      </c>
      <c r="N92" s="3" t="s">
        <v>234</v>
      </c>
      <c r="O92" s="3" t="s">
        <v>234</v>
      </c>
      <c r="P92" s="3" t="s">
        <v>234</v>
      </c>
      <c r="Q92" s="61" t="s">
        <v>234</v>
      </c>
      <c r="R92" s="3" t="s">
        <v>234</v>
      </c>
      <c r="S92" s="55" t="s">
        <v>234</v>
      </c>
      <c r="T92" s="3">
        <v>4.7</v>
      </c>
      <c r="U92" s="3">
        <f t="shared" si="23"/>
        <v>5.45</v>
      </c>
      <c r="V92" s="3">
        <v>6.2</v>
      </c>
      <c r="W92" s="3"/>
      <c r="X92" s="3"/>
      <c r="Y92" s="22">
        <v>25.7</v>
      </c>
      <c r="Z92" s="22">
        <f t="shared" si="24"/>
        <v>25.7</v>
      </c>
      <c r="AA92" s="22">
        <v>25.7</v>
      </c>
      <c r="AB92" s="3"/>
      <c r="AC92" s="3"/>
      <c r="AD92" s="3">
        <v>979</v>
      </c>
      <c r="AE92" s="3">
        <f t="shared" si="25"/>
        <v>1167</v>
      </c>
      <c r="AF92" s="3">
        <v>1355</v>
      </c>
      <c r="AG92" s="3">
        <f t="shared" si="26"/>
        <v>188</v>
      </c>
      <c r="AH92" s="3"/>
      <c r="AI92" s="3"/>
      <c r="AJ92" s="3" t="s">
        <v>840</v>
      </c>
      <c r="AK92" s="3"/>
    </row>
    <row r="93" spans="1:37" x14ac:dyDescent="0.2">
      <c r="A93" s="1" t="s">
        <v>248</v>
      </c>
      <c r="B93" s="42" t="s">
        <v>277</v>
      </c>
      <c r="C93" s="3" t="s">
        <v>278</v>
      </c>
      <c r="D93" s="3"/>
      <c r="E93" s="3" t="s">
        <v>70</v>
      </c>
      <c r="F93" s="3"/>
      <c r="G93" s="35"/>
      <c r="H93" s="3">
        <v>27</v>
      </c>
      <c r="J93" s="3">
        <v>13.3</v>
      </c>
      <c r="K93" s="3">
        <f t="shared" si="21"/>
        <v>14.5</v>
      </c>
      <c r="L93" s="3">
        <v>15.7</v>
      </c>
      <c r="M93" s="3">
        <f t="shared" si="22"/>
        <v>2.3999999999999986</v>
      </c>
      <c r="N93" s="3" t="s">
        <v>234</v>
      </c>
      <c r="O93" s="3" t="s">
        <v>234</v>
      </c>
      <c r="P93" s="3" t="s">
        <v>234</v>
      </c>
      <c r="Q93" s="61" t="s">
        <v>234</v>
      </c>
      <c r="R93" s="3" t="s">
        <v>234</v>
      </c>
      <c r="S93" s="55" t="s">
        <v>234</v>
      </c>
      <c r="T93" s="3">
        <v>-0.5</v>
      </c>
      <c r="U93" s="3">
        <f t="shared" si="23"/>
        <v>2.2999999999999998</v>
      </c>
      <c r="V93" s="3">
        <v>5.0999999999999996</v>
      </c>
      <c r="W93" s="3"/>
      <c r="X93" s="3"/>
      <c r="Y93" s="3">
        <v>25.6</v>
      </c>
      <c r="Z93" s="3">
        <f t="shared" si="24"/>
        <v>26</v>
      </c>
      <c r="AA93" s="3">
        <v>26.4</v>
      </c>
      <c r="AB93" s="3"/>
      <c r="AC93" s="3"/>
      <c r="AD93" s="3">
        <v>897</v>
      </c>
      <c r="AE93" s="3">
        <f t="shared" si="25"/>
        <v>1042</v>
      </c>
      <c r="AF93" s="3">
        <v>1187</v>
      </c>
      <c r="AG93" s="3">
        <f t="shared" si="26"/>
        <v>145</v>
      </c>
      <c r="AH93" s="3"/>
      <c r="AI93" s="3"/>
      <c r="AJ93" s="3" t="s">
        <v>840</v>
      </c>
      <c r="AK93" s="3"/>
    </row>
    <row r="94" spans="1:37" x14ac:dyDescent="0.2">
      <c r="A94" s="506" t="s">
        <v>248</v>
      </c>
      <c r="B94" s="512" t="s">
        <v>279</v>
      </c>
      <c r="C94" s="506" t="s">
        <v>280</v>
      </c>
      <c r="D94" s="506"/>
      <c r="E94" s="3" t="s">
        <v>253</v>
      </c>
      <c r="F94" s="3"/>
      <c r="G94" s="35"/>
      <c r="H94" s="3">
        <v>14</v>
      </c>
      <c r="J94" s="3">
        <v>14.4</v>
      </c>
      <c r="K94" s="3">
        <f t="shared" si="21"/>
        <v>16</v>
      </c>
      <c r="L94" s="3">
        <v>17.600000000000001</v>
      </c>
      <c r="M94" s="3">
        <f t="shared" si="22"/>
        <v>3.2000000000000011</v>
      </c>
      <c r="N94" s="3" t="s">
        <v>234</v>
      </c>
      <c r="O94" s="3" t="s">
        <v>234</v>
      </c>
      <c r="P94" s="3" t="s">
        <v>234</v>
      </c>
      <c r="Q94" s="61" t="s">
        <v>234</v>
      </c>
      <c r="R94" s="3" t="s">
        <v>234</v>
      </c>
      <c r="S94" s="55" t="s">
        <v>234</v>
      </c>
      <c r="T94" s="3">
        <v>2.9</v>
      </c>
      <c r="U94" s="3">
        <f t="shared" si="23"/>
        <v>5.25</v>
      </c>
      <c r="V94" s="3">
        <v>7.6</v>
      </c>
      <c r="W94" s="3"/>
      <c r="X94" s="3"/>
      <c r="Y94" s="3">
        <v>23</v>
      </c>
      <c r="Z94" s="3">
        <f t="shared" si="24"/>
        <v>23.95</v>
      </c>
      <c r="AA94" s="3">
        <v>24.9</v>
      </c>
      <c r="AB94" s="3"/>
      <c r="AC94" s="3"/>
      <c r="AD94" s="3">
        <v>735</v>
      </c>
      <c r="AE94" s="3">
        <f t="shared" si="25"/>
        <v>1105</v>
      </c>
      <c r="AF94" s="3">
        <v>1475</v>
      </c>
      <c r="AG94" s="3">
        <f t="shared" si="26"/>
        <v>370</v>
      </c>
      <c r="AH94" s="3"/>
      <c r="AI94" s="3"/>
      <c r="AJ94" s="3" t="s">
        <v>840</v>
      </c>
      <c r="AK94" s="3"/>
    </row>
    <row r="95" spans="1:37" x14ac:dyDescent="0.2">
      <c r="A95" s="1" t="s">
        <v>248</v>
      </c>
      <c r="B95" s="42" t="s">
        <v>268</v>
      </c>
      <c r="C95" s="3" t="s">
        <v>281</v>
      </c>
      <c r="D95" s="3"/>
      <c r="E95" s="3" t="s">
        <v>70</v>
      </c>
      <c r="F95" s="3"/>
      <c r="G95" s="35"/>
      <c r="H95" s="3">
        <v>18</v>
      </c>
      <c r="J95" s="3">
        <v>13.3</v>
      </c>
      <c r="K95" s="3">
        <f t="shared" si="21"/>
        <v>14.05</v>
      </c>
      <c r="L95" s="3">
        <v>14.8</v>
      </c>
      <c r="M95" s="3">
        <f t="shared" si="22"/>
        <v>1.5</v>
      </c>
      <c r="N95" s="3" t="s">
        <v>234</v>
      </c>
      <c r="O95" s="3" t="s">
        <v>234</v>
      </c>
      <c r="P95" s="3" t="s">
        <v>234</v>
      </c>
      <c r="Q95" s="61" t="s">
        <v>234</v>
      </c>
      <c r="R95" s="3" t="s">
        <v>234</v>
      </c>
      <c r="S95" s="55" t="s">
        <v>234</v>
      </c>
      <c r="T95" s="3">
        <v>0.6</v>
      </c>
      <c r="U95" s="3">
        <f t="shared" si="23"/>
        <v>2.3499999999999996</v>
      </c>
      <c r="V95" s="3">
        <v>4.0999999999999996</v>
      </c>
      <c r="W95" s="3"/>
      <c r="X95" s="3"/>
      <c r="Y95" s="3">
        <v>25.7</v>
      </c>
      <c r="Z95" s="3">
        <f t="shared" si="24"/>
        <v>26.049999999999997</v>
      </c>
      <c r="AA95" s="3">
        <v>26.4</v>
      </c>
      <c r="AB95" s="3"/>
      <c r="AC95" s="3"/>
      <c r="AD95" s="3">
        <v>897</v>
      </c>
      <c r="AE95" s="3">
        <f t="shared" si="25"/>
        <v>934</v>
      </c>
      <c r="AF95" s="3">
        <v>971</v>
      </c>
      <c r="AG95" s="3">
        <f t="shared" si="26"/>
        <v>37</v>
      </c>
      <c r="AH95" s="3"/>
      <c r="AI95" s="3"/>
      <c r="AJ95" s="3" t="s">
        <v>840</v>
      </c>
      <c r="AK95" s="3"/>
    </row>
    <row r="96" spans="1:37" x14ac:dyDescent="0.2">
      <c r="A96" s="1" t="s">
        <v>248</v>
      </c>
      <c r="B96" s="42" t="s">
        <v>282</v>
      </c>
      <c r="C96" s="3" t="s">
        <v>283</v>
      </c>
      <c r="D96" s="3"/>
      <c r="E96" s="3" t="s">
        <v>284</v>
      </c>
      <c r="F96" s="3"/>
      <c r="G96" s="35"/>
      <c r="H96" s="3">
        <v>28</v>
      </c>
      <c r="J96" s="3">
        <v>15.6</v>
      </c>
      <c r="K96" s="3">
        <f t="shared" si="21"/>
        <v>16.8</v>
      </c>
      <c r="L96" s="3">
        <v>18</v>
      </c>
      <c r="M96" s="3">
        <f t="shared" si="22"/>
        <v>2.4000000000000004</v>
      </c>
      <c r="N96" s="3" t="s">
        <v>234</v>
      </c>
      <c r="O96" s="3" t="s">
        <v>234</v>
      </c>
      <c r="P96" s="3" t="s">
        <v>234</v>
      </c>
      <c r="Q96" s="61" t="s">
        <v>234</v>
      </c>
      <c r="R96" s="3" t="s">
        <v>234</v>
      </c>
      <c r="S96" s="55" t="s">
        <v>234</v>
      </c>
      <c r="T96" s="3">
        <v>7.1</v>
      </c>
      <c r="U96" s="3">
        <f t="shared" si="23"/>
        <v>8.6499999999999986</v>
      </c>
      <c r="V96" s="3">
        <v>10.199999999999999</v>
      </c>
      <c r="W96" s="3"/>
      <c r="X96" s="3"/>
      <c r="Y96" s="3">
        <v>25.6</v>
      </c>
      <c r="Z96" s="3">
        <f t="shared" si="24"/>
        <v>26.55</v>
      </c>
      <c r="AA96" s="3">
        <v>27.5</v>
      </c>
      <c r="AB96" s="3"/>
      <c r="AC96" s="3"/>
      <c r="AD96" s="3">
        <v>979</v>
      </c>
      <c r="AE96" s="3">
        <f t="shared" si="25"/>
        <v>988.5</v>
      </c>
      <c r="AF96" s="3">
        <v>998</v>
      </c>
      <c r="AG96" s="3">
        <f t="shared" si="26"/>
        <v>9.5</v>
      </c>
      <c r="AH96" s="3"/>
      <c r="AI96" s="3"/>
      <c r="AJ96" s="3" t="s">
        <v>840</v>
      </c>
      <c r="AK96" s="3"/>
    </row>
    <row r="97" spans="1:37" x14ac:dyDescent="0.2">
      <c r="A97" s="1" t="s">
        <v>248</v>
      </c>
      <c r="B97" s="42" t="s">
        <v>285</v>
      </c>
      <c r="C97" s="3" t="s">
        <v>286</v>
      </c>
      <c r="D97" s="3"/>
      <c r="E97" s="3" t="s">
        <v>253</v>
      </c>
      <c r="F97" s="3"/>
      <c r="G97" s="35"/>
      <c r="H97" s="3">
        <v>25</v>
      </c>
      <c r="J97" s="3">
        <v>15.6</v>
      </c>
      <c r="K97" s="3">
        <f t="shared" si="21"/>
        <v>16.05</v>
      </c>
      <c r="L97" s="3">
        <v>16.5</v>
      </c>
      <c r="M97" s="3">
        <f t="shared" si="22"/>
        <v>0.90000000000000036</v>
      </c>
      <c r="N97" s="3" t="s">
        <v>234</v>
      </c>
      <c r="O97" s="3" t="s">
        <v>234</v>
      </c>
      <c r="P97" s="3" t="s">
        <v>234</v>
      </c>
      <c r="Q97" s="61" t="s">
        <v>234</v>
      </c>
      <c r="R97" s="3" t="s">
        <v>234</v>
      </c>
      <c r="S97" s="55" t="s">
        <v>234</v>
      </c>
      <c r="T97" s="3">
        <v>5.6</v>
      </c>
      <c r="U97" s="3">
        <f t="shared" si="23"/>
        <v>5.6999999999999993</v>
      </c>
      <c r="V97" s="3">
        <v>5.8</v>
      </c>
      <c r="W97" s="3"/>
      <c r="X97" s="3"/>
      <c r="Y97" s="3">
        <v>25.6</v>
      </c>
      <c r="Z97" s="3">
        <f t="shared" si="24"/>
        <v>26</v>
      </c>
      <c r="AA97" s="3">
        <v>26.4</v>
      </c>
      <c r="AB97" s="3"/>
      <c r="AC97" s="3"/>
      <c r="AD97" s="3">
        <v>897</v>
      </c>
      <c r="AE97" s="3">
        <f t="shared" si="25"/>
        <v>1097</v>
      </c>
      <c r="AF97" s="3">
        <v>1297</v>
      </c>
      <c r="AG97" s="3">
        <f t="shared" si="26"/>
        <v>200</v>
      </c>
      <c r="AH97" s="3"/>
      <c r="AI97" s="3"/>
      <c r="AJ97" s="3" t="s">
        <v>840</v>
      </c>
      <c r="AK97" s="3"/>
    </row>
    <row r="98" spans="1:37" x14ac:dyDescent="0.2">
      <c r="A98" s="1" t="s">
        <v>248</v>
      </c>
      <c r="B98" s="42" t="s">
        <v>262</v>
      </c>
      <c r="C98" s="3" t="s">
        <v>287</v>
      </c>
      <c r="D98" s="3"/>
      <c r="E98" s="3" t="s">
        <v>70</v>
      </c>
      <c r="F98" s="3"/>
      <c r="G98" s="35"/>
      <c r="H98" s="3">
        <v>20</v>
      </c>
      <c r="J98" s="3">
        <v>15.6</v>
      </c>
      <c r="K98" s="3">
        <f t="shared" si="21"/>
        <v>15.7</v>
      </c>
      <c r="L98" s="3">
        <v>15.8</v>
      </c>
      <c r="M98" s="3">
        <f t="shared" si="22"/>
        <v>0.20000000000000107</v>
      </c>
      <c r="N98" s="3" t="s">
        <v>234</v>
      </c>
      <c r="O98" s="3" t="s">
        <v>234</v>
      </c>
      <c r="P98" s="3" t="s">
        <v>234</v>
      </c>
      <c r="Q98" s="61" t="s">
        <v>234</v>
      </c>
      <c r="R98" s="3" t="s">
        <v>234</v>
      </c>
      <c r="S98" s="55" t="s">
        <v>234</v>
      </c>
      <c r="T98" s="3">
        <v>0.6</v>
      </c>
      <c r="U98" s="3">
        <f t="shared" si="23"/>
        <v>3.1999999999999997</v>
      </c>
      <c r="V98" s="3">
        <v>5.8</v>
      </c>
      <c r="W98" s="3"/>
      <c r="X98" s="3"/>
      <c r="Y98" s="3">
        <v>25.3</v>
      </c>
      <c r="Z98" s="3">
        <f t="shared" si="24"/>
        <v>25.85</v>
      </c>
      <c r="AA98" s="3">
        <v>26.4</v>
      </c>
      <c r="AB98" s="3"/>
      <c r="AC98" s="3"/>
      <c r="AD98" s="3">
        <v>1231</v>
      </c>
      <c r="AE98" s="3">
        <f t="shared" si="25"/>
        <v>1293</v>
      </c>
      <c r="AF98" s="3">
        <v>1355</v>
      </c>
      <c r="AG98" s="3">
        <f t="shared" si="26"/>
        <v>62</v>
      </c>
      <c r="AH98" s="3"/>
      <c r="AI98" s="3"/>
      <c r="AJ98" s="3" t="s">
        <v>840</v>
      </c>
      <c r="AK98" s="3"/>
    </row>
    <row r="99" spans="1:37" x14ac:dyDescent="0.2">
      <c r="A99" s="1" t="s">
        <v>248</v>
      </c>
      <c r="B99" s="42" t="s">
        <v>260</v>
      </c>
      <c r="C99" s="3" t="s">
        <v>288</v>
      </c>
      <c r="D99" s="3"/>
      <c r="E99" s="3" t="s">
        <v>70</v>
      </c>
      <c r="F99" s="3"/>
      <c r="G99" s="35"/>
      <c r="H99" s="3">
        <v>14</v>
      </c>
      <c r="J99" s="3">
        <v>14</v>
      </c>
      <c r="K99" s="3">
        <f t="shared" si="21"/>
        <v>14.9</v>
      </c>
      <c r="L99" s="3">
        <v>15.8</v>
      </c>
      <c r="M99" s="3">
        <f t="shared" si="22"/>
        <v>1.8000000000000007</v>
      </c>
      <c r="N99" s="3" t="s">
        <v>234</v>
      </c>
      <c r="O99" s="3" t="s">
        <v>234</v>
      </c>
      <c r="P99" s="3" t="s">
        <v>234</v>
      </c>
      <c r="Q99" s="61" t="s">
        <v>234</v>
      </c>
      <c r="R99" s="3" t="s">
        <v>234</v>
      </c>
      <c r="S99" s="55" t="s">
        <v>234</v>
      </c>
      <c r="T99" s="3">
        <v>0.1</v>
      </c>
      <c r="U99" s="3">
        <f t="shared" si="23"/>
        <v>2.65</v>
      </c>
      <c r="V99" s="3">
        <v>5.2</v>
      </c>
      <c r="W99" s="3"/>
      <c r="X99" s="3"/>
      <c r="Y99" s="3">
        <v>24.7</v>
      </c>
      <c r="Z99" s="3">
        <f t="shared" si="24"/>
        <v>25.549999999999997</v>
      </c>
      <c r="AA99" s="3">
        <v>26.4</v>
      </c>
      <c r="AB99" s="3"/>
      <c r="AC99" s="3"/>
      <c r="AD99" s="3">
        <v>897</v>
      </c>
      <c r="AE99" s="3">
        <f t="shared" si="25"/>
        <v>1126</v>
      </c>
      <c r="AF99" s="3">
        <v>1355</v>
      </c>
      <c r="AG99" s="3">
        <f t="shared" si="26"/>
        <v>229</v>
      </c>
      <c r="AH99" s="3"/>
      <c r="AI99" s="3"/>
      <c r="AJ99" s="3" t="s">
        <v>840</v>
      </c>
      <c r="AK99" s="3"/>
    </row>
    <row r="100" spans="1:37" x14ac:dyDescent="0.2">
      <c r="A100" s="1" t="s">
        <v>248</v>
      </c>
      <c r="B100" s="42" t="s">
        <v>271</v>
      </c>
      <c r="C100" s="3" t="s">
        <v>289</v>
      </c>
      <c r="D100" s="3"/>
      <c r="E100" s="3" t="s">
        <v>27</v>
      </c>
      <c r="F100" s="3"/>
      <c r="G100" s="35"/>
      <c r="H100" s="3">
        <v>22</v>
      </c>
      <c r="J100" s="3">
        <v>15.2</v>
      </c>
      <c r="K100" s="3">
        <f t="shared" si="21"/>
        <v>15.45</v>
      </c>
      <c r="L100" s="3">
        <v>15.7</v>
      </c>
      <c r="M100" s="3">
        <f t="shared" si="22"/>
        <v>0.5</v>
      </c>
      <c r="N100" s="3" t="s">
        <v>234</v>
      </c>
      <c r="O100" s="3" t="s">
        <v>234</v>
      </c>
      <c r="P100" s="3" t="s">
        <v>234</v>
      </c>
      <c r="Q100" s="61" t="s">
        <v>234</v>
      </c>
      <c r="R100" s="3" t="s">
        <v>234</v>
      </c>
      <c r="S100" s="55" t="s">
        <v>234</v>
      </c>
      <c r="T100" s="3">
        <v>6.6</v>
      </c>
      <c r="U100" s="3">
        <f t="shared" si="23"/>
        <v>7.05</v>
      </c>
      <c r="V100" s="3">
        <v>7.5</v>
      </c>
      <c r="W100" s="3"/>
      <c r="X100" s="3"/>
      <c r="Y100" s="3">
        <v>22.8</v>
      </c>
      <c r="Z100" s="3">
        <f t="shared" si="24"/>
        <v>24.8</v>
      </c>
      <c r="AA100" s="3">
        <v>26.8</v>
      </c>
      <c r="AB100" s="3"/>
      <c r="AC100" s="3"/>
      <c r="AD100" s="3">
        <v>1035</v>
      </c>
      <c r="AE100" s="3">
        <f t="shared" si="25"/>
        <v>1055.5</v>
      </c>
      <c r="AF100" s="3">
        <v>1076</v>
      </c>
      <c r="AG100" s="3">
        <f t="shared" si="26"/>
        <v>20.5</v>
      </c>
      <c r="AH100" s="3"/>
      <c r="AI100" s="3"/>
      <c r="AJ100" s="3" t="s">
        <v>840</v>
      </c>
      <c r="AK100" s="3"/>
    </row>
    <row r="101" spans="1:37" x14ac:dyDescent="0.2">
      <c r="A101" s="1" t="s">
        <v>248</v>
      </c>
      <c r="B101" s="42" t="s">
        <v>262</v>
      </c>
      <c r="C101" s="3" t="s">
        <v>290</v>
      </c>
      <c r="D101" s="3"/>
      <c r="E101" s="3" t="s">
        <v>70</v>
      </c>
      <c r="F101" s="3"/>
      <c r="G101" s="35"/>
      <c r="H101" s="3">
        <v>17</v>
      </c>
      <c r="J101" s="3">
        <v>14.1</v>
      </c>
      <c r="K101" s="3">
        <f t="shared" si="21"/>
        <v>14.8</v>
      </c>
      <c r="L101" s="3">
        <v>15.5</v>
      </c>
      <c r="M101" s="3">
        <f t="shared" si="22"/>
        <v>1.4000000000000004</v>
      </c>
      <c r="N101" s="3" t="s">
        <v>234</v>
      </c>
      <c r="O101" s="3" t="s">
        <v>234</v>
      </c>
      <c r="P101" s="3" t="s">
        <v>234</v>
      </c>
      <c r="Q101" s="61" t="s">
        <v>234</v>
      </c>
      <c r="R101" s="3" t="s">
        <v>234</v>
      </c>
      <c r="S101" s="55" t="s">
        <v>234</v>
      </c>
      <c r="T101" s="3">
        <v>0.1</v>
      </c>
      <c r="U101" s="3">
        <f t="shared" si="23"/>
        <v>3.55</v>
      </c>
      <c r="V101" s="3">
        <v>7</v>
      </c>
      <c r="W101" s="3"/>
      <c r="X101" s="3"/>
      <c r="Y101" s="3">
        <v>25.7</v>
      </c>
      <c r="Z101" s="3">
        <f t="shared" si="24"/>
        <v>26.049999999999997</v>
      </c>
      <c r="AA101" s="3">
        <v>26.4</v>
      </c>
      <c r="AB101" s="3"/>
      <c r="AC101" s="3"/>
      <c r="AD101" s="3">
        <v>867</v>
      </c>
      <c r="AE101" s="3">
        <f t="shared" si="25"/>
        <v>1111.5</v>
      </c>
      <c r="AF101" s="3">
        <v>1356</v>
      </c>
      <c r="AG101" s="3">
        <f t="shared" si="26"/>
        <v>244.5</v>
      </c>
      <c r="AH101" s="3"/>
      <c r="AI101" s="3"/>
      <c r="AJ101" s="3" t="s">
        <v>840</v>
      </c>
      <c r="AK101" s="3"/>
    </row>
    <row r="102" spans="1:37" x14ac:dyDescent="0.2">
      <c r="A102" s="1" t="s">
        <v>248</v>
      </c>
      <c r="B102" s="42" t="s">
        <v>256</v>
      </c>
      <c r="C102" s="3" t="s">
        <v>291</v>
      </c>
      <c r="D102" s="3"/>
      <c r="E102" s="3" t="s">
        <v>70</v>
      </c>
      <c r="F102" s="3"/>
      <c r="G102" s="35"/>
      <c r="H102" s="3">
        <v>20</v>
      </c>
      <c r="J102" s="22">
        <v>15.6</v>
      </c>
      <c r="K102" s="22">
        <f t="shared" si="21"/>
        <v>15.6</v>
      </c>
      <c r="L102" s="22">
        <v>15.6</v>
      </c>
      <c r="M102" s="22">
        <f t="shared" si="22"/>
        <v>0</v>
      </c>
      <c r="N102" s="3" t="s">
        <v>234</v>
      </c>
      <c r="O102" s="3" t="s">
        <v>234</v>
      </c>
      <c r="P102" s="3" t="s">
        <v>234</v>
      </c>
      <c r="Q102" s="61" t="s">
        <v>234</v>
      </c>
      <c r="R102" s="3" t="s">
        <v>234</v>
      </c>
      <c r="S102" s="55" t="s">
        <v>234</v>
      </c>
      <c r="T102" s="3">
        <v>5</v>
      </c>
      <c r="U102" s="3">
        <f t="shared" si="23"/>
        <v>6</v>
      </c>
      <c r="V102" s="3">
        <v>7</v>
      </c>
      <c r="W102" s="3"/>
      <c r="X102" s="3"/>
      <c r="Y102" s="3">
        <v>27.7</v>
      </c>
      <c r="Z102" s="3">
        <f t="shared" si="24"/>
        <v>27.799999999999997</v>
      </c>
      <c r="AA102" s="3">
        <v>27.9</v>
      </c>
      <c r="AB102" s="3"/>
      <c r="AC102" s="3"/>
      <c r="AD102" s="3">
        <v>897</v>
      </c>
      <c r="AE102" s="3">
        <f t="shared" si="25"/>
        <v>1024</v>
      </c>
      <c r="AF102" s="3">
        <v>1151</v>
      </c>
      <c r="AG102" s="3">
        <f t="shared" si="26"/>
        <v>127</v>
      </c>
      <c r="AH102" s="3"/>
      <c r="AI102" s="3"/>
      <c r="AJ102" s="3" t="s">
        <v>46</v>
      </c>
      <c r="AK102" s="3" t="s">
        <v>292</v>
      </c>
    </row>
    <row r="103" spans="1:37" x14ac:dyDescent="0.2">
      <c r="A103" s="1" t="s">
        <v>248</v>
      </c>
      <c r="B103" s="42" t="s">
        <v>268</v>
      </c>
      <c r="C103" s="3" t="s">
        <v>293</v>
      </c>
      <c r="D103" s="3"/>
      <c r="E103" s="3" t="s">
        <v>70</v>
      </c>
      <c r="F103" s="3"/>
      <c r="G103" s="35"/>
      <c r="H103" s="3">
        <v>8</v>
      </c>
      <c r="J103" s="3">
        <v>14</v>
      </c>
      <c r="K103" s="3">
        <f t="shared" si="21"/>
        <v>14.75</v>
      </c>
      <c r="L103" s="3">
        <v>15.5</v>
      </c>
      <c r="M103" s="3">
        <f t="shared" si="22"/>
        <v>1.5</v>
      </c>
      <c r="N103" s="3" t="s">
        <v>234</v>
      </c>
      <c r="O103" s="3" t="s">
        <v>234</v>
      </c>
      <c r="P103" s="3" t="s">
        <v>234</v>
      </c>
      <c r="Q103" s="61" t="s">
        <v>234</v>
      </c>
      <c r="R103" s="3" t="s">
        <v>234</v>
      </c>
      <c r="S103" s="55" t="s">
        <v>234</v>
      </c>
      <c r="T103" s="3">
        <v>0.1</v>
      </c>
      <c r="U103" s="3">
        <f t="shared" si="23"/>
        <v>2.2999999999999998</v>
      </c>
      <c r="V103" s="3">
        <v>4.5</v>
      </c>
      <c r="W103" s="3"/>
      <c r="X103" s="3"/>
      <c r="Y103" s="3">
        <v>25.7</v>
      </c>
      <c r="Z103" s="3">
        <f t="shared" si="24"/>
        <v>26.75</v>
      </c>
      <c r="AA103" s="3">
        <v>27.8</v>
      </c>
      <c r="AB103" s="3"/>
      <c r="AC103" s="3"/>
      <c r="AD103" s="3">
        <v>979</v>
      </c>
      <c r="AE103" s="3">
        <f t="shared" si="25"/>
        <v>1167</v>
      </c>
      <c r="AF103" s="3">
        <v>1355</v>
      </c>
      <c r="AG103" s="3">
        <f t="shared" si="26"/>
        <v>188</v>
      </c>
      <c r="AH103" s="3"/>
      <c r="AI103" s="3"/>
      <c r="AJ103" s="3" t="s">
        <v>840</v>
      </c>
      <c r="AK103" s="3"/>
    </row>
    <row r="104" spans="1:37" x14ac:dyDescent="0.2">
      <c r="A104" s="1" t="s">
        <v>248</v>
      </c>
      <c r="B104" s="42" t="s">
        <v>89</v>
      </c>
      <c r="C104" s="3" t="s">
        <v>294</v>
      </c>
      <c r="D104" s="3"/>
      <c r="E104" s="3" t="s">
        <v>27</v>
      </c>
      <c r="F104" s="3"/>
      <c r="G104" s="35"/>
      <c r="H104" s="3">
        <v>14</v>
      </c>
      <c r="J104" s="3">
        <v>15.6</v>
      </c>
      <c r="K104" s="3">
        <f t="shared" si="21"/>
        <v>17</v>
      </c>
      <c r="L104" s="3">
        <v>18.399999999999999</v>
      </c>
      <c r="M104" s="3">
        <f t="shared" si="22"/>
        <v>2.7999999999999989</v>
      </c>
      <c r="N104" s="3" t="s">
        <v>234</v>
      </c>
      <c r="O104" s="3" t="s">
        <v>234</v>
      </c>
      <c r="P104" s="3" t="s">
        <v>234</v>
      </c>
      <c r="Q104" s="61" t="s">
        <v>234</v>
      </c>
      <c r="R104" s="3" t="s">
        <v>234</v>
      </c>
      <c r="S104" s="55" t="s">
        <v>234</v>
      </c>
      <c r="T104" s="3">
        <v>5</v>
      </c>
      <c r="U104" s="3">
        <f t="shared" si="23"/>
        <v>7.2</v>
      </c>
      <c r="V104" s="3">
        <v>9.4</v>
      </c>
      <c r="W104" s="3"/>
      <c r="X104" s="3"/>
      <c r="Y104" s="3">
        <v>24.7</v>
      </c>
      <c r="Z104" s="3">
        <f t="shared" si="24"/>
        <v>26.25</v>
      </c>
      <c r="AA104" s="3">
        <v>27.8</v>
      </c>
      <c r="AB104" s="3"/>
      <c r="AC104" s="3"/>
      <c r="AD104" s="73">
        <v>735</v>
      </c>
      <c r="AE104" s="73">
        <f t="shared" si="25"/>
        <v>747</v>
      </c>
      <c r="AF104" s="73">
        <v>759</v>
      </c>
      <c r="AG104" s="73">
        <f t="shared" si="26"/>
        <v>12</v>
      </c>
      <c r="AH104" s="3"/>
      <c r="AI104" s="3"/>
      <c r="AJ104" s="3" t="s">
        <v>840</v>
      </c>
      <c r="AK104" s="3"/>
    </row>
    <row r="105" spans="1:37" x14ac:dyDescent="0.2">
      <c r="A105" s="1" t="s">
        <v>248</v>
      </c>
      <c r="B105" s="42" t="s">
        <v>256</v>
      </c>
      <c r="C105" s="3" t="s">
        <v>295</v>
      </c>
      <c r="D105" s="3"/>
      <c r="E105" s="3" t="s">
        <v>70</v>
      </c>
      <c r="F105" s="3"/>
      <c r="G105" s="35"/>
      <c r="H105" s="3">
        <v>17</v>
      </c>
      <c r="J105" s="3">
        <v>13.4</v>
      </c>
      <c r="K105" s="3">
        <f t="shared" si="21"/>
        <v>14.55</v>
      </c>
      <c r="L105" s="3">
        <v>15.7</v>
      </c>
      <c r="M105" s="3">
        <f t="shared" si="22"/>
        <v>2.2999999999999989</v>
      </c>
      <c r="N105" s="3" t="s">
        <v>234</v>
      </c>
      <c r="O105" s="3" t="s">
        <v>234</v>
      </c>
      <c r="P105" s="3" t="s">
        <v>234</v>
      </c>
      <c r="Q105" s="61" t="s">
        <v>234</v>
      </c>
      <c r="R105" s="3" t="s">
        <v>234</v>
      </c>
      <c r="S105" s="55" t="s">
        <v>234</v>
      </c>
      <c r="T105" s="3">
        <v>0</v>
      </c>
      <c r="U105" s="3">
        <f t="shared" si="23"/>
        <v>2.5499999999999998</v>
      </c>
      <c r="V105" s="3">
        <v>5.0999999999999996</v>
      </c>
      <c r="W105" s="3"/>
      <c r="X105" s="3"/>
      <c r="Y105" s="22">
        <v>25.6</v>
      </c>
      <c r="Z105" s="22">
        <f t="shared" si="24"/>
        <v>25.6</v>
      </c>
      <c r="AA105" s="22">
        <v>25.6</v>
      </c>
      <c r="AB105" s="3"/>
      <c r="AC105" s="3"/>
      <c r="AD105" s="3">
        <v>867</v>
      </c>
      <c r="AE105" s="3">
        <f t="shared" si="25"/>
        <v>1036.5</v>
      </c>
      <c r="AF105" s="3">
        <v>1206</v>
      </c>
      <c r="AG105" s="3">
        <f t="shared" si="26"/>
        <v>169.5</v>
      </c>
      <c r="AH105" s="3"/>
      <c r="AI105" s="3"/>
      <c r="AJ105" s="3" t="s">
        <v>840</v>
      </c>
      <c r="AK105" s="3"/>
    </row>
    <row r="106" spans="1:37" x14ac:dyDescent="0.2">
      <c r="A106" s="1" t="s">
        <v>248</v>
      </c>
      <c r="B106" s="42" t="s">
        <v>264</v>
      </c>
      <c r="C106" s="3" t="s">
        <v>296</v>
      </c>
      <c r="D106" s="3"/>
      <c r="E106" s="3" t="s">
        <v>70</v>
      </c>
      <c r="F106" s="3"/>
      <c r="G106" s="35"/>
      <c r="H106" s="3">
        <v>36</v>
      </c>
      <c r="J106" s="3">
        <v>13.9</v>
      </c>
      <c r="K106" s="3">
        <f t="shared" si="21"/>
        <v>14.850000000000001</v>
      </c>
      <c r="L106" s="3">
        <v>15.8</v>
      </c>
      <c r="M106" s="3">
        <f t="shared" si="22"/>
        <v>1.9000000000000004</v>
      </c>
      <c r="N106" s="3" t="s">
        <v>234</v>
      </c>
      <c r="O106" s="3" t="s">
        <v>234</v>
      </c>
      <c r="P106" s="3" t="s">
        <v>234</v>
      </c>
      <c r="Q106" s="61" t="s">
        <v>234</v>
      </c>
      <c r="R106" s="3" t="s">
        <v>234</v>
      </c>
      <c r="S106" s="55" t="s">
        <v>234</v>
      </c>
      <c r="T106" s="3">
        <v>2.7</v>
      </c>
      <c r="U106" s="3">
        <f t="shared" si="23"/>
        <v>3.95</v>
      </c>
      <c r="V106" s="3">
        <v>5.2</v>
      </c>
      <c r="W106" s="3"/>
      <c r="X106" s="3"/>
      <c r="Y106" s="3">
        <v>25.8</v>
      </c>
      <c r="Z106" s="3">
        <f t="shared" si="24"/>
        <v>26.1</v>
      </c>
      <c r="AA106" s="3">
        <v>26.4</v>
      </c>
      <c r="AB106" s="3"/>
      <c r="AC106" s="3"/>
      <c r="AD106" s="3">
        <v>1036</v>
      </c>
      <c r="AE106" s="3">
        <f t="shared" si="25"/>
        <v>1066</v>
      </c>
      <c r="AF106" s="3">
        <v>1096</v>
      </c>
      <c r="AG106" s="3">
        <f t="shared" si="26"/>
        <v>30</v>
      </c>
      <c r="AH106" s="3"/>
      <c r="AI106" s="3"/>
      <c r="AJ106" s="3" t="s">
        <v>840</v>
      </c>
      <c r="AK106" s="3"/>
    </row>
    <row r="107" spans="1:37" x14ac:dyDescent="0.2">
      <c r="A107" s="1" t="s">
        <v>248</v>
      </c>
      <c r="B107" s="42" t="s">
        <v>256</v>
      </c>
      <c r="C107" s="3" t="s">
        <v>297</v>
      </c>
      <c r="D107" s="3"/>
      <c r="E107" s="3" t="s">
        <v>253</v>
      </c>
      <c r="F107" s="3"/>
      <c r="G107" s="35"/>
      <c r="H107" s="3">
        <v>16</v>
      </c>
      <c r="J107" s="3">
        <v>15.7</v>
      </c>
      <c r="K107" s="3">
        <f t="shared" si="21"/>
        <v>16.100000000000001</v>
      </c>
      <c r="L107" s="3">
        <v>16.5</v>
      </c>
      <c r="M107" s="3">
        <f t="shared" si="22"/>
        <v>0.80000000000000071</v>
      </c>
      <c r="N107" s="3" t="s">
        <v>234</v>
      </c>
      <c r="O107" s="3" t="s">
        <v>234</v>
      </c>
      <c r="P107" s="3" t="s">
        <v>234</v>
      </c>
      <c r="Q107" s="61" t="s">
        <v>234</v>
      </c>
      <c r="R107" s="3" t="s">
        <v>234</v>
      </c>
      <c r="S107" s="55" t="s">
        <v>234</v>
      </c>
      <c r="T107" s="3">
        <v>2.9</v>
      </c>
      <c r="U107" s="3">
        <f t="shared" si="23"/>
        <v>4.6500000000000004</v>
      </c>
      <c r="V107" s="3">
        <v>6.4</v>
      </c>
      <c r="W107" s="3"/>
      <c r="X107" s="3"/>
      <c r="Y107" s="3">
        <v>23.8</v>
      </c>
      <c r="Z107" s="3">
        <f t="shared" si="24"/>
        <v>24.700000000000003</v>
      </c>
      <c r="AA107" s="3">
        <v>25.6</v>
      </c>
      <c r="AB107" s="3"/>
      <c r="AC107" s="3"/>
      <c r="AD107" s="3">
        <v>1231</v>
      </c>
      <c r="AE107" s="3">
        <f t="shared" si="25"/>
        <v>1293</v>
      </c>
      <c r="AF107" s="3">
        <v>1355</v>
      </c>
      <c r="AG107" s="3">
        <f t="shared" si="26"/>
        <v>62</v>
      </c>
      <c r="AH107" s="3"/>
      <c r="AI107" s="3"/>
      <c r="AJ107" s="3" t="s">
        <v>840</v>
      </c>
      <c r="AK107" s="3"/>
    </row>
    <row r="108" spans="1:37" x14ac:dyDescent="0.2">
      <c r="A108" s="18" t="s">
        <v>298</v>
      </c>
      <c r="B108" s="18" t="s">
        <v>299</v>
      </c>
      <c r="C108" s="18" t="s">
        <v>300</v>
      </c>
      <c r="D108" s="18" t="s">
        <v>98</v>
      </c>
      <c r="E108" s="18" t="s">
        <v>250</v>
      </c>
      <c r="F108" s="3"/>
      <c r="G108" s="35"/>
      <c r="H108" s="5" t="s">
        <v>28</v>
      </c>
      <c r="I108" s="5"/>
      <c r="J108" s="10">
        <f>MIN(J110:J124)</f>
        <v>13.3</v>
      </c>
      <c r="K108" s="10">
        <f t="shared" si="21"/>
        <v>16.950000000000003</v>
      </c>
      <c r="L108" s="10">
        <f>MAX(L110:L124)</f>
        <v>20.6</v>
      </c>
      <c r="M108" s="10">
        <f t="shared" si="22"/>
        <v>7.3000000000000007</v>
      </c>
      <c r="N108" s="15"/>
      <c r="O108" s="15"/>
      <c r="P108" s="15"/>
      <c r="Q108" s="15"/>
      <c r="R108" s="15"/>
      <c r="S108" s="15"/>
      <c r="T108" s="10">
        <f>MIN(T110:T124)</f>
        <v>-0.2</v>
      </c>
      <c r="U108" s="10">
        <f t="shared" si="23"/>
        <v>6.7</v>
      </c>
      <c r="V108" s="10">
        <f>MAX(V110:V124)</f>
        <v>13.6</v>
      </c>
      <c r="W108" s="10"/>
      <c r="X108" s="10"/>
      <c r="Y108" s="10">
        <f>MIN(Y110:Y124)</f>
        <v>22.5</v>
      </c>
      <c r="Z108" s="10">
        <f t="shared" si="24"/>
        <v>25.2</v>
      </c>
      <c r="AA108" s="10">
        <f>MAX(AA110:AA124)</f>
        <v>27.9</v>
      </c>
      <c r="AB108" s="10"/>
      <c r="AC108" s="10"/>
      <c r="AD108" s="10">
        <f>MIN(AD110:AD124)</f>
        <v>759</v>
      </c>
      <c r="AE108" s="3">
        <f t="shared" si="25"/>
        <v>1145</v>
      </c>
      <c r="AF108" s="3">
        <f>MAX(AF110:AF124)</f>
        <v>1531</v>
      </c>
      <c r="AG108" s="3">
        <f t="shared" si="26"/>
        <v>386</v>
      </c>
      <c r="AH108" s="3"/>
      <c r="AI108" s="3"/>
      <c r="AJ108" s="3"/>
      <c r="AK108" s="55" t="s">
        <v>29</v>
      </c>
    </row>
    <row r="109" spans="1:37" x14ac:dyDescent="0.2">
      <c r="A109" s="1" t="s">
        <v>298</v>
      </c>
      <c r="B109" s="42" t="s">
        <v>301</v>
      </c>
      <c r="C109" s="3" t="s">
        <v>302</v>
      </c>
      <c r="D109" s="3"/>
      <c r="E109" s="3" t="s">
        <v>303</v>
      </c>
      <c r="F109" s="3"/>
      <c r="G109" s="35"/>
      <c r="H109" s="3" t="s">
        <v>303</v>
      </c>
      <c r="J109" s="3">
        <v>10</v>
      </c>
      <c r="K109" s="3">
        <f t="shared" si="21"/>
        <v>12.85</v>
      </c>
      <c r="L109" s="3">
        <v>15.7</v>
      </c>
      <c r="M109" s="3">
        <f t="shared" si="22"/>
        <v>5.6999999999999993</v>
      </c>
      <c r="N109" s="3" t="s">
        <v>234</v>
      </c>
      <c r="O109" s="3" t="s">
        <v>234</v>
      </c>
      <c r="P109" s="3" t="s">
        <v>234</v>
      </c>
      <c r="Q109" s="61" t="s">
        <v>234</v>
      </c>
      <c r="R109" s="3" t="s">
        <v>234</v>
      </c>
      <c r="S109" s="55" t="s">
        <v>234</v>
      </c>
      <c r="T109" s="3">
        <v>0.2</v>
      </c>
      <c r="U109" s="3">
        <f t="shared" si="23"/>
        <v>2.5</v>
      </c>
      <c r="V109" s="3">
        <v>4.8</v>
      </c>
      <c r="W109" s="3"/>
      <c r="X109" s="3"/>
      <c r="Y109" s="3">
        <v>21.6</v>
      </c>
      <c r="Z109" s="3">
        <f t="shared" si="24"/>
        <v>23.200000000000003</v>
      </c>
      <c r="AA109" s="3">
        <v>24.8</v>
      </c>
      <c r="AB109" s="3"/>
      <c r="AC109" s="3"/>
      <c r="AD109" s="3">
        <v>619</v>
      </c>
      <c r="AE109" s="3">
        <f t="shared" si="25"/>
        <v>889.5</v>
      </c>
      <c r="AF109" s="3">
        <v>1160</v>
      </c>
      <c r="AG109" s="3">
        <f t="shared" si="26"/>
        <v>270.5</v>
      </c>
      <c r="AH109" s="3"/>
      <c r="AI109" s="3"/>
      <c r="AJ109" s="3" t="s">
        <v>304</v>
      </c>
      <c r="AK109" s="3" t="s">
        <v>305</v>
      </c>
    </row>
    <row r="110" spans="1:37" x14ac:dyDescent="0.2">
      <c r="A110" s="1" t="s">
        <v>298</v>
      </c>
      <c r="B110" s="42" t="s">
        <v>301</v>
      </c>
      <c r="C110" s="3" t="s">
        <v>306</v>
      </c>
      <c r="D110" s="3"/>
      <c r="E110" s="3" t="s">
        <v>303</v>
      </c>
      <c r="F110" s="3"/>
      <c r="G110" s="35"/>
      <c r="H110" s="3" t="s">
        <v>303</v>
      </c>
      <c r="J110" s="3">
        <v>15.6</v>
      </c>
      <c r="K110" s="3">
        <f t="shared" si="21"/>
        <v>15.649999999999999</v>
      </c>
      <c r="L110" s="3">
        <v>15.7</v>
      </c>
      <c r="M110" s="3">
        <f t="shared" si="22"/>
        <v>9.9999999999999645E-2</v>
      </c>
      <c r="N110" s="3" t="s">
        <v>234</v>
      </c>
      <c r="O110" s="3" t="s">
        <v>234</v>
      </c>
      <c r="P110" s="3" t="s">
        <v>234</v>
      </c>
      <c r="Q110" s="61" t="s">
        <v>234</v>
      </c>
      <c r="R110" s="3" t="s">
        <v>234</v>
      </c>
      <c r="S110" s="55" t="s">
        <v>234</v>
      </c>
      <c r="T110" s="22">
        <v>5</v>
      </c>
      <c r="U110" s="22">
        <f t="shared" ref="U110:U126" si="27">(T110+V110)/2</f>
        <v>5</v>
      </c>
      <c r="V110" s="22">
        <v>5</v>
      </c>
      <c r="W110" s="3"/>
      <c r="X110" s="3"/>
      <c r="Y110" s="3">
        <v>24.7</v>
      </c>
      <c r="Z110" s="3">
        <f t="shared" si="24"/>
        <v>24.75</v>
      </c>
      <c r="AA110" s="3">
        <v>24.8</v>
      </c>
      <c r="AB110" s="3"/>
      <c r="AC110" s="3"/>
      <c r="AD110" s="3">
        <v>843</v>
      </c>
      <c r="AE110" s="3">
        <f t="shared" si="25"/>
        <v>1001.5</v>
      </c>
      <c r="AF110" s="3">
        <v>1160</v>
      </c>
      <c r="AG110" s="3">
        <f t="shared" si="26"/>
        <v>158.5</v>
      </c>
      <c r="AH110" s="3"/>
      <c r="AI110" s="3"/>
      <c r="AJ110" s="3" t="s">
        <v>46</v>
      </c>
      <c r="AK110" s="3" t="s">
        <v>307</v>
      </c>
    </row>
    <row r="111" spans="1:37" x14ac:dyDescent="0.2">
      <c r="A111" s="1" t="s">
        <v>298</v>
      </c>
      <c r="B111" s="42" t="s">
        <v>308</v>
      </c>
      <c r="C111" s="3" t="s">
        <v>309</v>
      </c>
      <c r="D111" s="3"/>
      <c r="E111" s="3" t="s">
        <v>303</v>
      </c>
      <c r="F111" s="3"/>
      <c r="G111" s="35"/>
      <c r="H111" s="3" t="s">
        <v>303</v>
      </c>
      <c r="J111" s="3">
        <v>14.1</v>
      </c>
      <c r="K111" s="3">
        <f t="shared" si="21"/>
        <v>14.3</v>
      </c>
      <c r="L111" s="3">
        <v>14.5</v>
      </c>
      <c r="M111" s="3">
        <f t="shared" si="22"/>
        <v>0.40000000000000036</v>
      </c>
      <c r="N111" s="3" t="s">
        <v>234</v>
      </c>
      <c r="O111" s="3" t="s">
        <v>234</v>
      </c>
      <c r="P111" s="3" t="s">
        <v>234</v>
      </c>
      <c r="Q111" s="61" t="s">
        <v>234</v>
      </c>
      <c r="R111" s="3" t="s">
        <v>234</v>
      </c>
      <c r="S111" s="55" t="s">
        <v>234</v>
      </c>
      <c r="T111" s="3">
        <v>5.8</v>
      </c>
      <c r="U111" s="3">
        <f t="shared" si="27"/>
        <v>6</v>
      </c>
      <c r="V111" s="3">
        <v>6.2</v>
      </c>
      <c r="W111" s="3"/>
      <c r="X111" s="3"/>
      <c r="Y111" s="3">
        <v>23</v>
      </c>
      <c r="Z111" s="3">
        <f t="shared" si="24"/>
        <v>23.1</v>
      </c>
      <c r="AA111" s="3">
        <v>23.2</v>
      </c>
      <c r="AB111" s="3"/>
      <c r="AC111" s="3"/>
      <c r="AD111" s="3">
        <v>759</v>
      </c>
      <c r="AE111" s="3">
        <f t="shared" si="25"/>
        <v>902.5</v>
      </c>
      <c r="AF111" s="3">
        <v>1046</v>
      </c>
      <c r="AG111" s="3">
        <f t="shared" si="26"/>
        <v>143.5</v>
      </c>
      <c r="AH111" s="3"/>
      <c r="AI111" s="3"/>
      <c r="AJ111" s="3" t="s">
        <v>310</v>
      </c>
      <c r="AK111" s="3" t="s">
        <v>311</v>
      </c>
    </row>
    <row r="112" spans="1:37" x14ac:dyDescent="0.2">
      <c r="A112" s="1" t="s">
        <v>298</v>
      </c>
      <c r="B112" s="42" t="s">
        <v>308</v>
      </c>
      <c r="C112" s="3" t="s">
        <v>312</v>
      </c>
      <c r="D112" s="3"/>
      <c r="E112" s="3" t="s">
        <v>303</v>
      </c>
      <c r="F112" s="3"/>
      <c r="G112" s="35"/>
      <c r="H112" s="3" t="s">
        <v>303</v>
      </c>
      <c r="J112" s="3">
        <v>14.1</v>
      </c>
      <c r="K112" s="3">
        <f t="shared" si="21"/>
        <v>14.3</v>
      </c>
      <c r="L112" s="3">
        <v>14.5</v>
      </c>
      <c r="M112" s="3">
        <f t="shared" si="22"/>
        <v>0.40000000000000036</v>
      </c>
      <c r="N112" s="3" t="s">
        <v>234</v>
      </c>
      <c r="O112" s="3" t="s">
        <v>234</v>
      </c>
      <c r="P112" s="3" t="s">
        <v>234</v>
      </c>
      <c r="Q112" s="61" t="s">
        <v>234</v>
      </c>
      <c r="R112" s="3" t="s">
        <v>234</v>
      </c>
      <c r="S112" s="55" t="s">
        <v>234</v>
      </c>
      <c r="T112" s="3">
        <v>5.8</v>
      </c>
      <c r="U112" s="3">
        <f t="shared" si="27"/>
        <v>6.4</v>
      </c>
      <c r="V112" s="3">
        <v>7</v>
      </c>
      <c r="W112" s="3"/>
      <c r="X112" s="3"/>
      <c r="Y112" s="3">
        <v>23</v>
      </c>
      <c r="Z112" s="3">
        <f t="shared" si="24"/>
        <v>23.1</v>
      </c>
      <c r="AA112" s="3">
        <v>23.2</v>
      </c>
      <c r="AB112" s="3"/>
      <c r="AC112" s="3"/>
      <c r="AD112" s="3">
        <v>759</v>
      </c>
      <c r="AE112" s="3">
        <f t="shared" si="25"/>
        <v>969</v>
      </c>
      <c r="AF112" s="3">
        <v>1179</v>
      </c>
      <c r="AG112" s="3">
        <f t="shared" si="26"/>
        <v>210</v>
      </c>
      <c r="AH112" s="3"/>
      <c r="AI112" s="3"/>
      <c r="AJ112" s="3" t="s">
        <v>310</v>
      </c>
      <c r="AK112" s="3" t="s">
        <v>313</v>
      </c>
    </row>
    <row r="113" spans="1:37" x14ac:dyDescent="0.2">
      <c r="A113" s="1" t="s">
        <v>298</v>
      </c>
      <c r="B113" s="42" t="s">
        <v>308</v>
      </c>
      <c r="C113" s="3" t="s">
        <v>314</v>
      </c>
      <c r="D113" s="3"/>
      <c r="E113" s="3" t="s">
        <v>303</v>
      </c>
      <c r="F113" s="3"/>
      <c r="G113" s="35"/>
      <c r="H113" s="3" t="s">
        <v>303</v>
      </c>
      <c r="J113" s="3">
        <v>16.399999999999999</v>
      </c>
      <c r="K113" s="3">
        <f t="shared" si="21"/>
        <v>16.5</v>
      </c>
      <c r="L113" s="3">
        <v>16.600000000000001</v>
      </c>
      <c r="M113" s="3">
        <f t="shared" si="22"/>
        <v>0.20000000000000284</v>
      </c>
      <c r="N113" s="3" t="s">
        <v>234</v>
      </c>
      <c r="O113" s="3" t="s">
        <v>234</v>
      </c>
      <c r="P113" s="3" t="s">
        <v>234</v>
      </c>
      <c r="Q113" s="61" t="s">
        <v>234</v>
      </c>
      <c r="R113" s="3" t="s">
        <v>234</v>
      </c>
      <c r="S113" s="55" t="s">
        <v>234</v>
      </c>
      <c r="T113" s="3">
        <v>5</v>
      </c>
      <c r="U113" s="3">
        <f t="shared" si="27"/>
        <v>5.4</v>
      </c>
      <c r="V113" s="3">
        <v>5.8</v>
      </c>
      <c r="W113" s="3"/>
      <c r="X113" s="3"/>
      <c r="Y113" s="3">
        <v>24.7</v>
      </c>
      <c r="Z113" s="3">
        <f t="shared" si="24"/>
        <v>25.4</v>
      </c>
      <c r="AA113" s="3">
        <v>26.1</v>
      </c>
      <c r="AB113" s="3"/>
      <c r="AC113" s="3"/>
      <c r="AD113" s="3">
        <v>823</v>
      </c>
      <c r="AE113" s="3">
        <f t="shared" si="25"/>
        <v>838.5</v>
      </c>
      <c r="AF113" s="3">
        <v>854</v>
      </c>
      <c r="AG113" s="3">
        <f t="shared" si="26"/>
        <v>15.5</v>
      </c>
      <c r="AH113" s="3"/>
      <c r="AI113" s="3"/>
      <c r="AJ113" s="3" t="s">
        <v>315</v>
      </c>
      <c r="AK113" s="3" t="s">
        <v>316</v>
      </c>
    </row>
    <row r="114" spans="1:37" x14ac:dyDescent="0.2">
      <c r="A114" s="1" t="s">
        <v>298</v>
      </c>
      <c r="B114" s="42" t="s">
        <v>308</v>
      </c>
      <c r="C114" s="3" t="s">
        <v>317</v>
      </c>
      <c r="D114" s="3"/>
      <c r="E114" s="3" t="s">
        <v>303</v>
      </c>
      <c r="F114" s="3"/>
      <c r="G114" s="35"/>
      <c r="H114" s="3" t="s">
        <v>303</v>
      </c>
      <c r="J114" s="3">
        <v>14</v>
      </c>
      <c r="K114" s="3">
        <f t="shared" si="21"/>
        <v>15.3</v>
      </c>
      <c r="L114" s="3">
        <v>16.600000000000001</v>
      </c>
      <c r="M114" s="3">
        <f t="shared" si="22"/>
        <v>2.6000000000000014</v>
      </c>
      <c r="N114" s="3" t="s">
        <v>234</v>
      </c>
      <c r="O114" s="3" t="s">
        <v>234</v>
      </c>
      <c r="P114" s="3" t="s">
        <v>234</v>
      </c>
      <c r="Q114" s="61" t="s">
        <v>234</v>
      </c>
      <c r="R114" s="3" t="s">
        <v>234</v>
      </c>
      <c r="S114" s="55" t="s">
        <v>234</v>
      </c>
      <c r="T114" s="3">
        <v>4.5</v>
      </c>
      <c r="U114" s="3">
        <f t="shared" si="27"/>
        <v>5.75</v>
      </c>
      <c r="V114" s="3">
        <v>7</v>
      </c>
      <c r="W114" s="3"/>
      <c r="X114" s="3"/>
      <c r="Y114" s="3">
        <v>22.5</v>
      </c>
      <c r="Z114" s="3">
        <f t="shared" si="24"/>
        <v>23.9</v>
      </c>
      <c r="AA114" s="3">
        <v>25.3</v>
      </c>
      <c r="AB114" s="3"/>
      <c r="AC114" s="3"/>
      <c r="AD114" s="3">
        <v>867</v>
      </c>
      <c r="AE114" s="3">
        <f t="shared" si="25"/>
        <v>1023</v>
      </c>
      <c r="AF114" s="3">
        <v>1179</v>
      </c>
      <c r="AG114" s="3">
        <f t="shared" si="26"/>
        <v>156</v>
      </c>
      <c r="AH114" s="3"/>
      <c r="AI114" s="3"/>
      <c r="AJ114" s="3" t="s">
        <v>318</v>
      </c>
      <c r="AK114" s="3" t="s">
        <v>319</v>
      </c>
    </row>
    <row r="115" spans="1:37" x14ac:dyDescent="0.2">
      <c r="A115" s="1" t="s">
        <v>298</v>
      </c>
      <c r="B115" s="42" t="s">
        <v>308</v>
      </c>
      <c r="C115" s="3" t="s">
        <v>320</v>
      </c>
      <c r="D115" s="3"/>
      <c r="E115" s="3" t="s">
        <v>303</v>
      </c>
      <c r="F115" s="3"/>
      <c r="G115" s="35"/>
      <c r="H115" s="3" t="s">
        <v>303</v>
      </c>
      <c r="J115" s="3">
        <v>15.6</v>
      </c>
      <c r="K115" s="3">
        <f t="shared" si="21"/>
        <v>16.100000000000001</v>
      </c>
      <c r="L115" s="3">
        <v>16.600000000000001</v>
      </c>
      <c r="M115" s="3">
        <f t="shared" si="22"/>
        <v>1.0000000000000018</v>
      </c>
      <c r="N115" s="3" t="s">
        <v>234</v>
      </c>
      <c r="O115" s="3" t="s">
        <v>234</v>
      </c>
      <c r="P115" s="3" t="s">
        <v>234</v>
      </c>
      <c r="Q115" s="61" t="s">
        <v>234</v>
      </c>
      <c r="R115" s="3" t="s">
        <v>234</v>
      </c>
      <c r="S115" s="55" t="s">
        <v>234</v>
      </c>
      <c r="T115" s="3">
        <v>5</v>
      </c>
      <c r="U115" s="3">
        <f t="shared" si="27"/>
        <v>5.4</v>
      </c>
      <c r="V115" s="3">
        <v>5.8</v>
      </c>
      <c r="W115" s="3"/>
      <c r="X115" s="3"/>
      <c r="Y115" s="3">
        <v>24.7</v>
      </c>
      <c r="Z115" s="3">
        <f t="shared" si="24"/>
        <v>25.4</v>
      </c>
      <c r="AA115" s="3">
        <v>26.1</v>
      </c>
      <c r="AB115" s="3"/>
      <c r="AC115" s="3"/>
      <c r="AD115" s="3">
        <v>897</v>
      </c>
      <c r="AE115" s="3">
        <f t="shared" si="25"/>
        <v>964.5</v>
      </c>
      <c r="AF115" s="3">
        <v>1032</v>
      </c>
      <c r="AG115" s="3">
        <f t="shared" si="26"/>
        <v>67.5</v>
      </c>
      <c r="AH115" s="3"/>
      <c r="AI115" s="3"/>
      <c r="AJ115" s="3" t="s">
        <v>321</v>
      </c>
      <c r="AK115" s="3" t="s">
        <v>322</v>
      </c>
    </row>
    <row r="116" spans="1:37" x14ac:dyDescent="0.2">
      <c r="A116" s="1" t="s">
        <v>298</v>
      </c>
      <c r="B116" s="42" t="s">
        <v>323</v>
      </c>
      <c r="C116" s="3" t="s">
        <v>324</v>
      </c>
      <c r="D116" s="3"/>
      <c r="E116" s="3" t="s">
        <v>303</v>
      </c>
      <c r="F116" s="3"/>
      <c r="G116" s="35"/>
      <c r="H116" s="3" t="s">
        <v>303</v>
      </c>
      <c r="J116" s="3">
        <v>14</v>
      </c>
      <c r="K116" s="3">
        <f t="shared" si="21"/>
        <v>15</v>
      </c>
      <c r="L116" s="3">
        <v>16</v>
      </c>
      <c r="M116" s="3">
        <f t="shared" si="22"/>
        <v>2</v>
      </c>
      <c r="N116" s="3" t="s">
        <v>234</v>
      </c>
      <c r="O116" s="3" t="s">
        <v>234</v>
      </c>
      <c r="P116" s="3" t="s">
        <v>234</v>
      </c>
      <c r="Q116" s="61" t="s">
        <v>234</v>
      </c>
      <c r="R116" s="3" t="s">
        <v>234</v>
      </c>
      <c r="S116" s="55" t="s">
        <v>234</v>
      </c>
      <c r="T116" s="3">
        <v>-0.2</v>
      </c>
      <c r="U116" s="3">
        <f t="shared" si="27"/>
        <v>2.2999999999999998</v>
      </c>
      <c r="V116" s="3">
        <v>4.8</v>
      </c>
      <c r="W116" s="3"/>
      <c r="X116" s="3"/>
      <c r="Y116" s="22">
        <v>24.7</v>
      </c>
      <c r="Z116" s="22">
        <f t="shared" si="24"/>
        <v>24.7</v>
      </c>
      <c r="AA116" s="22">
        <v>24.7</v>
      </c>
      <c r="AB116" s="3"/>
      <c r="AC116" s="3"/>
      <c r="AD116" s="3">
        <v>846</v>
      </c>
      <c r="AE116" s="3">
        <f t="shared" si="25"/>
        <v>1029.5</v>
      </c>
      <c r="AF116" s="3">
        <v>1213</v>
      </c>
      <c r="AG116" s="3">
        <f t="shared" si="26"/>
        <v>183.5</v>
      </c>
      <c r="AH116" s="3"/>
      <c r="AI116" s="3"/>
      <c r="AJ116" s="3" t="s">
        <v>318</v>
      </c>
      <c r="AK116" s="3" t="s">
        <v>325</v>
      </c>
    </row>
    <row r="117" spans="1:37" x14ac:dyDescent="0.2">
      <c r="A117" s="1" t="s">
        <v>298</v>
      </c>
      <c r="B117" s="42" t="s">
        <v>326</v>
      </c>
      <c r="C117" s="3" t="s">
        <v>327</v>
      </c>
      <c r="D117" s="3"/>
      <c r="E117" s="3" t="s">
        <v>303</v>
      </c>
      <c r="F117" s="3"/>
      <c r="G117" s="35"/>
      <c r="H117" s="3" t="s">
        <v>303</v>
      </c>
      <c r="J117" s="3">
        <v>15.6</v>
      </c>
      <c r="K117" s="3">
        <f t="shared" si="21"/>
        <v>16.100000000000001</v>
      </c>
      <c r="L117" s="3">
        <v>16.600000000000001</v>
      </c>
      <c r="M117" s="3">
        <f t="shared" si="22"/>
        <v>1.0000000000000018</v>
      </c>
      <c r="N117" s="3" t="s">
        <v>234</v>
      </c>
      <c r="O117" s="3" t="s">
        <v>234</v>
      </c>
      <c r="P117" s="3" t="s">
        <v>234</v>
      </c>
      <c r="Q117" s="61" t="s">
        <v>234</v>
      </c>
      <c r="R117" s="3" t="s">
        <v>234</v>
      </c>
      <c r="S117" s="55" t="s">
        <v>234</v>
      </c>
      <c r="T117" s="3">
        <v>5</v>
      </c>
      <c r="U117" s="3">
        <f t="shared" si="27"/>
        <v>5.6</v>
      </c>
      <c r="V117" s="3">
        <v>6.2</v>
      </c>
      <c r="W117" s="3"/>
      <c r="X117" s="3"/>
      <c r="Y117" s="3">
        <v>24.7</v>
      </c>
      <c r="Z117" s="3">
        <f t="shared" si="24"/>
        <v>26.299999999999997</v>
      </c>
      <c r="AA117" s="3">
        <v>27.9</v>
      </c>
      <c r="AB117" s="3"/>
      <c r="AC117" s="3"/>
      <c r="AD117" s="3">
        <v>823</v>
      </c>
      <c r="AE117" s="3">
        <f t="shared" si="25"/>
        <v>1089.5</v>
      </c>
      <c r="AF117" s="3">
        <v>1356</v>
      </c>
      <c r="AG117" s="3">
        <f t="shared" si="26"/>
        <v>266.5</v>
      </c>
      <c r="AH117" s="3"/>
      <c r="AI117" s="3"/>
      <c r="AJ117" s="3" t="s">
        <v>328</v>
      </c>
      <c r="AK117" s="3" t="s">
        <v>329</v>
      </c>
    </row>
    <row r="118" spans="1:37" x14ac:dyDescent="0.2">
      <c r="A118" s="1" t="s">
        <v>298</v>
      </c>
      <c r="B118" s="42" t="s">
        <v>330</v>
      </c>
      <c r="C118" s="3" t="s">
        <v>331</v>
      </c>
      <c r="D118" s="3"/>
      <c r="E118" s="3" t="s">
        <v>303</v>
      </c>
      <c r="F118" s="3"/>
      <c r="G118" s="35"/>
      <c r="H118" s="3" t="s">
        <v>303</v>
      </c>
      <c r="J118" s="3">
        <v>16.5</v>
      </c>
      <c r="K118" s="3">
        <f t="shared" si="21"/>
        <v>17.649999999999999</v>
      </c>
      <c r="L118" s="3">
        <v>18.8</v>
      </c>
      <c r="M118" s="3">
        <f t="shared" si="22"/>
        <v>2.3000000000000007</v>
      </c>
      <c r="N118" s="3" t="s">
        <v>234</v>
      </c>
      <c r="O118" s="3" t="s">
        <v>234</v>
      </c>
      <c r="P118" s="3" t="s">
        <v>234</v>
      </c>
      <c r="Q118" s="61" t="s">
        <v>234</v>
      </c>
      <c r="R118" s="3" t="s">
        <v>234</v>
      </c>
      <c r="S118" s="55" t="s">
        <v>234</v>
      </c>
      <c r="T118" s="3">
        <v>5.6</v>
      </c>
      <c r="U118" s="3">
        <f t="shared" si="27"/>
        <v>8.6499999999999986</v>
      </c>
      <c r="V118" s="3">
        <v>11.7</v>
      </c>
      <c r="W118" s="3"/>
      <c r="X118" s="3"/>
      <c r="Y118" s="3">
        <v>26.5</v>
      </c>
      <c r="Z118" s="3">
        <f t="shared" si="24"/>
        <v>27.2</v>
      </c>
      <c r="AA118" s="3">
        <v>27.9</v>
      </c>
      <c r="AB118" s="3"/>
      <c r="AC118" s="3"/>
      <c r="AD118" s="3">
        <v>1122</v>
      </c>
      <c r="AE118" s="3">
        <f t="shared" si="25"/>
        <v>1167.5</v>
      </c>
      <c r="AF118" s="3">
        <v>1213</v>
      </c>
      <c r="AG118" s="3">
        <f t="shared" si="26"/>
        <v>45.5</v>
      </c>
      <c r="AH118" s="3"/>
      <c r="AI118" s="3"/>
      <c r="AJ118" s="3" t="s">
        <v>328</v>
      </c>
      <c r="AK118" s="3" t="s">
        <v>332</v>
      </c>
    </row>
    <row r="119" spans="1:37" x14ac:dyDescent="0.2">
      <c r="A119" s="1" t="s">
        <v>298</v>
      </c>
      <c r="B119" s="42" t="s">
        <v>333</v>
      </c>
      <c r="C119" s="3" t="s">
        <v>334</v>
      </c>
      <c r="D119" s="3"/>
      <c r="E119" s="3" t="s">
        <v>303</v>
      </c>
      <c r="F119" s="3"/>
      <c r="G119" s="35"/>
      <c r="H119" s="3" t="s">
        <v>303</v>
      </c>
      <c r="J119" s="3">
        <v>13.3</v>
      </c>
      <c r="K119" s="3">
        <f t="shared" si="21"/>
        <v>16.05</v>
      </c>
      <c r="L119" s="3">
        <v>18.8</v>
      </c>
      <c r="M119" s="3">
        <f t="shared" si="22"/>
        <v>5.5</v>
      </c>
      <c r="N119" s="3" t="s">
        <v>234</v>
      </c>
      <c r="O119" s="3" t="s">
        <v>234</v>
      </c>
      <c r="P119" s="3" t="s">
        <v>234</v>
      </c>
      <c r="Q119" s="61" t="s">
        <v>234</v>
      </c>
      <c r="R119" s="3" t="s">
        <v>234</v>
      </c>
      <c r="S119" s="55" t="s">
        <v>234</v>
      </c>
      <c r="T119" s="3">
        <v>-0.1</v>
      </c>
      <c r="U119" s="3">
        <f t="shared" si="27"/>
        <v>5.05</v>
      </c>
      <c r="V119" s="3">
        <v>10.199999999999999</v>
      </c>
      <c r="W119" s="3"/>
      <c r="X119" s="3"/>
      <c r="Y119" s="3">
        <v>25.6</v>
      </c>
      <c r="Z119" s="3">
        <f t="shared" si="24"/>
        <v>25.65</v>
      </c>
      <c r="AA119" s="3">
        <v>25.7</v>
      </c>
      <c r="AB119" s="3"/>
      <c r="AC119" s="3"/>
      <c r="AD119" s="3">
        <v>979</v>
      </c>
      <c r="AE119" s="3">
        <f t="shared" si="25"/>
        <v>1114.5</v>
      </c>
      <c r="AF119" s="3">
        <v>1250</v>
      </c>
      <c r="AG119" s="3">
        <f t="shared" si="26"/>
        <v>135.5</v>
      </c>
      <c r="AH119" s="3"/>
      <c r="AI119" s="3"/>
      <c r="AJ119" s="3" t="s">
        <v>46</v>
      </c>
      <c r="AK119" s="3" t="s">
        <v>335</v>
      </c>
    </row>
    <row r="120" spans="1:37" x14ac:dyDescent="0.2">
      <c r="A120" s="1" t="s">
        <v>298</v>
      </c>
      <c r="B120" s="42" t="s">
        <v>333</v>
      </c>
      <c r="C120" s="3" t="s">
        <v>336</v>
      </c>
      <c r="D120" s="3"/>
      <c r="E120" s="3" t="s">
        <v>303</v>
      </c>
      <c r="F120" s="3"/>
      <c r="G120" s="35"/>
      <c r="H120" s="3" t="s">
        <v>303</v>
      </c>
      <c r="J120" s="3">
        <v>15.5</v>
      </c>
      <c r="K120" s="3">
        <f t="shared" si="21"/>
        <v>18.05</v>
      </c>
      <c r="L120" s="3">
        <v>20.6</v>
      </c>
      <c r="M120" s="3">
        <f t="shared" si="22"/>
        <v>5.1000000000000014</v>
      </c>
      <c r="N120" s="3" t="s">
        <v>234</v>
      </c>
      <c r="O120" s="3" t="s">
        <v>234</v>
      </c>
      <c r="P120" s="3" t="s">
        <v>234</v>
      </c>
      <c r="Q120" s="61" t="s">
        <v>234</v>
      </c>
      <c r="R120" s="3" t="s">
        <v>234</v>
      </c>
      <c r="S120" s="55" t="s">
        <v>234</v>
      </c>
      <c r="T120" s="3">
        <v>5</v>
      </c>
      <c r="U120" s="3">
        <f t="shared" si="27"/>
        <v>9.3000000000000007</v>
      </c>
      <c r="V120" s="3">
        <v>13.6</v>
      </c>
      <c r="W120" s="3"/>
      <c r="X120" s="3"/>
      <c r="Y120" s="3">
        <v>25.6</v>
      </c>
      <c r="Z120" s="3">
        <f t="shared" si="24"/>
        <v>26.55</v>
      </c>
      <c r="AA120" s="3">
        <v>27.5</v>
      </c>
      <c r="AB120" s="3"/>
      <c r="AC120" s="3"/>
      <c r="AD120" s="3">
        <v>897</v>
      </c>
      <c r="AE120" s="3">
        <f t="shared" si="25"/>
        <v>1095.5</v>
      </c>
      <c r="AF120" s="3">
        <v>1294</v>
      </c>
      <c r="AG120" s="3">
        <f t="shared" si="26"/>
        <v>198.5</v>
      </c>
      <c r="AH120" s="3"/>
      <c r="AI120" s="3"/>
      <c r="AJ120" s="3" t="s">
        <v>39</v>
      </c>
      <c r="AK120" s="3" t="s">
        <v>337</v>
      </c>
    </row>
    <row r="121" spans="1:37" x14ac:dyDescent="0.2">
      <c r="A121" s="1" t="s">
        <v>298</v>
      </c>
      <c r="B121" s="42" t="s">
        <v>333</v>
      </c>
      <c r="C121" s="3" t="s">
        <v>338</v>
      </c>
      <c r="D121" s="3"/>
      <c r="E121" s="3" t="s">
        <v>303</v>
      </c>
      <c r="F121" s="3"/>
      <c r="G121" s="35"/>
      <c r="H121" s="3" t="s">
        <v>303</v>
      </c>
      <c r="J121" s="3">
        <v>15.6</v>
      </c>
      <c r="K121" s="3">
        <f t="shared" si="21"/>
        <v>17.2</v>
      </c>
      <c r="L121" s="3">
        <v>18.8</v>
      </c>
      <c r="M121" s="3">
        <f t="shared" si="22"/>
        <v>3.2000000000000011</v>
      </c>
      <c r="N121" s="3" t="s">
        <v>234</v>
      </c>
      <c r="O121" s="3" t="s">
        <v>234</v>
      </c>
      <c r="P121" s="3" t="s">
        <v>234</v>
      </c>
      <c r="Q121" s="61" t="s">
        <v>234</v>
      </c>
      <c r="R121" s="3" t="s">
        <v>234</v>
      </c>
      <c r="S121" s="55" t="s">
        <v>234</v>
      </c>
      <c r="T121" s="3">
        <v>5</v>
      </c>
      <c r="U121" s="3">
        <f t="shared" si="27"/>
        <v>7.6</v>
      </c>
      <c r="V121" s="3">
        <v>10.199999999999999</v>
      </c>
      <c r="W121" s="3"/>
      <c r="X121" s="3"/>
      <c r="Y121" s="3">
        <v>25.6</v>
      </c>
      <c r="Z121" s="3">
        <f t="shared" si="24"/>
        <v>26.55</v>
      </c>
      <c r="AA121" s="3">
        <v>27.5</v>
      </c>
      <c r="AB121" s="3"/>
      <c r="AC121" s="3"/>
      <c r="AD121" s="3">
        <v>897</v>
      </c>
      <c r="AE121" s="3">
        <f t="shared" si="25"/>
        <v>1073.5</v>
      </c>
      <c r="AF121" s="3">
        <v>1250</v>
      </c>
      <c r="AG121" s="3">
        <f t="shared" si="26"/>
        <v>176.5</v>
      </c>
      <c r="AH121" s="3"/>
      <c r="AI121" s="3"/>
      <c r="AJ121" s="3" t="s">
        <v>39</v>
      </c>
      <c r="AK121" s="3" t="s">
        <v>339</v>
      </c>
    </row>
    <row r="122" spans="1:37" x14ac:dyDescent="0.2">
      <c r="A122" s="1" t="s">
        <v>298</v>
      </c>
      <c r="B122" s="42" t="s">
        <v>333</v>
      </c>
      <c r="C122" s="3" t="s">
        <v>340</v>
      </c>
      <c r="D122" s="3"/>
      <c r="E122" s="3" t="s">
        <v>303</v>
      </c>
      <c r="F122" s="3"/>
      <c r="G122" s="35"/>
      <c r="H122" s="3" t="s">
        <v>303</v>
      </c>
      <c r="J122" s="3">
        <v>15.6</v>
      </c>
      <c r="K122" s="3">
        <f t="shared" si="21"/>
        <v>17.399999999999999</v>
      </c>
      <c r="L122" s="3">
        <v>19.2</v>
      </c>
      <c r="M122" s="3">
        <f t="shared" si="22"/>
        <v>3.5999999999999996</v>
      </c>
      <c r="N122" s="3" t="s">
        <v>234</v>
      </c>
      <c r="O122" s="3" t="s">
        <v>234</v>
      </c>
      <c r="P122" s="3" t="s">
        <v>234</v>
      </c>
      <c r="Q122" s="61" t="s">
        <v>234</v>
      </c>
      <c r="R122" s="3" t="s">
        <v>234</v>
      </c>
      <c r="S122" s="55" t="s">
        <v>234</v>
      </c>
      <c r="T122" s="3">
        <v>5.6</v>
      </c>
      <c r="U122" s="3">
        <f t="shared" si="27"/>
        <v>8.6499999999999986</v>
      </c>
      <c r="V122" s="3">
        <v>11.7</v>
      </c>
      <c r="W122" s="3"/>
      <c r="X122" s="3"/>
      <c r="Y122" s="3">
        <v>24.7</v>
      </c>
      <c r="Z122" s="3">
        <f t="shared" si="24"/>
        <v>26.1</v>
      </c>
      <c r="AA122" s="3">
        <v>27.5</v>
      </c>
      <c r="AB122" s="3"/>
      <c r="AC122" s="3"/>
      <c r="AD122" s="3">
        <v>823</v>
      </c>
      <c r="AE122" s="3">
        <f t="shared" si="25"/>
        <v>920.5</v>
      </c>
      <c r="AF122" s="3">
        <v>1018</v>
      </c>
      <c r="AG122" s="3">
        <f t="shared" si="26"/>
        <v>97.5</v>
      </c>
      <c r="AH122" s="3"/>
      <c r="AI122" s="3"/>
      <c r="AJ122" s="3" t="s">
        <v>80</v>
      </c>
      <c r="AK122" s="3" t="s">
        <v>341</v>
      </c>
    </row>
    <row r="123" spans="1:37" x14ac:dyDescent="0.2">
      <c r="A123" s="1" t="s">
        <v>298</v>
      </c>
      <c r="B123" s="42" t="s">
        <v>333</v>
      </c>
      <c r="C123" s="3" t="s">
        <v>342</v>
      </c>
      <c r="D123" s="3"/>
      <c r="E123" s="3" t="s">
        <v>303</v>
      </c>
      <c r="F123" s="3"/>
      <c r="G123" s="35"/>
      <c r="H123" s="3" t="s">
        <v>303</v>
      </c>
      <c r="J123" s="3">
        <v>15.6</v>
      </c>
      <c r="K123" s="3">
        <f t="shared" si="21"/>
        <v>17.2</v>
      </c>
      <c r="L123" s="3">
        <v>18.8</v>
      </c>
      <c r="M123" s="3">
        <f t="shared" si="22"/>
        <v>3.2000000000000011</v>
      </c>
      <c r="N123" s="3" t="s">
        <v>234</v>
      </c>
      <c r="O123" s="3" t="s">
        <v>234</v>
      </c>
      <c r="P123" s="3" t="s">
        <v>234</v>
      </c>
      <c r="Q123" s="61" t="s">
        <v>234</v>
      </c>
      <c r="R123" s="3" t="s">
        <v>234</v>
      </c>
      <c r="S123" s="55" t="s">
        <v>234</v>
      </c>
      <c r="T123" s="3">
        <v>10</v>
      </c>
      <c r="U123" s="3">
        <f t="shared" si="27"/>
        <v>10.1</v>
      </c>
      <c r="V123" s="3">
        <v>10.199999999999999</v>
      </c>
      <c r="W123" s="3"/>
      <c r="X123" s="3"/>
      <c r="Y123" s="3">
        <v>24.7</v>
      </c>
      <c r="Z123" s="3">
        <f t="shared" si="24"/>
        <v>26.1</v>
      </c>
      <c r="AA123" s="3">
        <v>27.5</v>
      </c>
      <c r="AB123" s="3"/>
      <c r="AC123" s="3"/>
      <c r="AD123" s="3">
        <v>1096</v>
      </c>
      <c r="AE123" s="3">
        <f t="shared" si="25"/>
        <v>1173</v>
      </c>
      <c r="AF123" s="3">
        <v>1250</v>
      </c>
      <c r="AG123" s="3">
        <f t="shared" si="26"/>
        <v>77</v>
      </c>
      <c r="AH123" s="3"/>
      <c r="AI123" s="3"/>
      <c r="AJ123" s="3" t="s">
        <v>91</v>
      </c>
      <c r="AK123" s="3" t="s">
        <v>343</v>
      </c>
    </row>
    <row r="124" spans="1:37" x14ac:dyDescent="0.2">
      <c r="A124" s="1" t="s">
        <v>298</v>
      </c>
      <c r="B124" s="42" t="s">
        <v>344</v>
      </c>
      <c r="C124" s="3" t="s">
        <v>345</v>
      </c>
      <c r="D124" s="3"/>
      <c r="E124" s="3" t="s">
        <v>303</v>
      </c>
      <c r="F124" s="3"/>
      <c r="G124" s="35"/>
      <c r="H124" s="3" t="s">
        <v>303</v>
      </c>
      <c r="J124" s="3">
        <v>15.9</v>
      </c>
      <c r="K124" s="3">
        <f t="shared" si="21"/>
        <v>17.45</v>
      </c>
      <c r="L124" s="3">
        <v>19</v>
      </c>
      <c r="M124" s="3">
        <f t="shared" si="22"/>
        <v>3.0999999999999996</v>
      </c>
      <c r="N124" s="3" t="s">
        <v>234</v>
      </c>
      <c r="O124" s="3" t="s">
        <v>234</v>
      </c>
      <c r="P124" s="3" t="s">
        <v>234</v>
      </c>
      <c r="Q124" s="61" t="s">
        <v>234</v>
      </c>
      <c r="R124" s="3" t="s">
        <v>234</v>
      </c>
      <c r="S124" s="55" t="s">
        <v>234</v>
      </c>
      <c r="T124" s="3">
        <v>7.7</v>
      </c>
      <c r="U124" s="3">
        <f t="shared" si="27"/>
        <v>9.6999999999999993</v>
      </c>
      <c r="V124" s="3">
        <v>11.7</v>
      </c>
      <c r="W124" s="3" t="s">
        <v>346</v>
      </c>
      <c r="X124" s="3"/>
      <c r="Y124" s="3">
        <v>25.7</v>
      </c>
      <c r="Z124" s="3">
        <f t="shared" si="24"/>
        <v>26.75</v>
      </c>
      <c r="AA124" s="3">
        <v>27.8</v>
      </c>
      <c r="AB124" s="3"/>
      <c r="AC124" s="3"/>
      <c r="AD124" s="3">
        <v>1308</v>
      </c>
      <c r="AE124" s="3">
        <f t="shared" si="25"/>
        <v>1419.5</v>
      </c>
      <c r="AF124" s="3">
        <v>1531</v>
      </c>
      <c r="AG124" s="3">
        <f t="shared" si="26"/>
        <v>111.5</v>
      </c>
      <c r="AH124" s="3"/>
      <c r="AI124" s="3"/>
      <c r="AJ124" s="3" t="s">
        <v>46</v>
      </c>
      <c r="AK124" s="3" t="s">
        <v>347</v>
      </c>
    </row>
    <row r="125" spans="1:37" x14ac:dyDescent="0.2">
      <c r="A125" s="1" t="s">
        <v>298</v>
      </c>
      <c r="B125" s="42" t="s">
        <v>344</v>
      </c>
      <c r="C125" s="3" t="s">
        <v>345</v>
      </c>
      <c r="D125" s="3"/>
      <c r="E125" s="3" t="s">
        <v>303</v>
      </c>
      <c r="F125" s="3"/>
      <c r="G125" s="35"/>
      <c r="H125" s="3"/>
      <c r="J125" s="3"/>
      <c r="K125" s="3"/>
      <c r="L125" s="3"/>
      <c r="M125" s="3"/>
      <c r="N125" s="3" t="s">
        <v>234</v>
      </c>
      <c r="O125" s="3" t="s">
        <v>234</v>
      </c>
      <c r="P125" s="3" t="s">
        <v>234</v>
      </c>
      <c r="Q125" s="61" t="s">
        <v>234</v>
      </c>
      <c r="R125" s="3" t="s">
        <v>234</v>
      </c>
      <c r="S125" s="55" t="s">
        <v>234</v>
      </c>
      <c r="T125" s="3">
        <v>12.2</v>
      </c>
      <c r="U125" s="3">
        <f t="shared" si="27"/>
        <v>12.25</v>
      </c>
      <c r="V125" s="3">
        <v>12.3</v>
      </c>
      <c r="W125" s="3" t="s">
        <v>348</v>
      </c>
      <c r="X125" s="3"/>
      <c r="Y125" s="3"/>
      <c r="Z125" s="3"/>
      <c r="AA125" s="3"/>
      <c r="AB125" s="3"/>
      <c r="AC125" s="3"/>
      <c r="AD125" s="3"/>
      <c r="AE125" s="3"/>
      <c r="AF125" s="3"/>
      <c r="AG125" s="3"/>
      <c r="AH125" s="3"/>
      <c r="AI125" s="3"/>
      <c r="AJ125" s="3" t="s">
        <v>321</v>
      </c>
      <c r="AK125" s="3" t="s">
        <v>349</v>
      </c>
    </row>
    <row r="126" spans="1:37" x14ac:dyDescent="0.2">
      <c r="A126" s="1" t="s">
        <v>298</v>
      </c>
      <c r="B126" s="42" t="s">
        <v>344</v>
      </c>
      <c r="C126" s="3" t="s">
        <v>350</v>
      </c>
      <c r="D126" s="3"/>
      <c r="E126" s="3" t="s">
        <v>303</v>
      </c>
      <c r="F126" s="3"/>
      <c r="G126" s="35"/>
      <c r="H126" s="3" t="s">
        <v>303</v>
      </c>
      <c r="J126" s="3">
        <v>15.6</v>
      </c>
      <c r="K126" s="3">
        <f>(J126+L126)/2</f>
        <v>17.2</v>
      </c>
      <c r="L126" s="3">
        <v>18.8</v>
      </c>
      <c r="M126" s="3">
        <f>L126-J126</f>
        <v>3.2000000000000011</v>
      </c>
      <c r="N126" s="3" t="s">
        <v>234</v>
      </c>
      <c r="O126" s="3" t="s">
        <v>234</v>
      </c>
      <c r="P126" s="3" t="s">
        <v>234</v>
      </c>
      <c r="Q126" s="61" t="s">
        <v>234</v>
      </c>
      <c r="R126" s="3" t="s">
        <v>234</v>
      </c>
      <c r="S126" s="55" t="s">
        <v>234</v>
      </c>
      <c r="T126" s="3">
        <v>7.7</v>
      </c>
      <c r="U126" s="3">
        <f t="shared" si="27"/>
        <v>8.9499999999999993</v>
      </c>
      <c r="V126" s="3">
        <v>10.199999999999999</v>
      </c>
      <c r="W126" s="3"/>
      <c r="X126" s="3"/>
      <c r="Y126" s="3">
        <v>25.7</v>
      </c>
      <c r="Z126" s="3">
        <f>(Y126+AA126)/2</f>
        <v>26.75</v>
      </c>
      <c r="AA126" s="3">
        <v>27.8</v>
      </c>
      <c r="AB126" s="3"/>
      <c r="AC126" s="3"/>
      <c r="AD126" s="3">
        <v>1308</v>
      </c>
      <c r="AE126" s="3">
        <f>(AD126+AF126)/2</f>
        <v>1335</v>
      </c>
      <c r="AF126" s="3">
        <v>1362</v>
      </c>
      <c r="AG126" s="3">
        <f>AE126-AD126</f>
        <v>27</v>
      </c>
      <c r="AH126" s="3"/>
      <c r="AI126" s="3"/>
      <c r="AJ126" s="3" t="s">
        <v>46</v>
      </c>
      <c r="AK126" s="3" t="s">
        <v>347</v>
      </c>
    </row>
    <row r="127" spans="1:37" x14ac:dyDescent="0.2">
      <c r="A127" s="39" t="s">
        <v>351</v>
      </c>
      <c r="B127" s="39"/>
      <c r="C127" s="39"/>
      <c r="D127" s="39" t="s">
        <v>352</v>
      </c>
      <c r="E127" s="39" t="s">
        <v>353</v>
      </c>
      <c r="F127" s="3"/>
      <c r="G127" s="35" t="s">
        <v>137</v>
      </c>
      <c r="H127" s="3"/>
      <c r="J127" s="3" t="s">
        <v>354</v>
      </c>
      <c r="K127" s="3"/>
      <c r="L127" s="3"/>
      <c r="M127" s="3"/>
      <c r="N127" s="15"/>
      <c r="O127" s="15"/>
      <c r="P127" s="15"/>
      <c r="Q127" s="15"/>
      <c r="R127" s="15"/>
      <c r="S127" s="15"/>
      <c r="T127" s="3"/>
      <c r="U127" s="3"/>
      <c r="V127" s="3"/>
      <c r="W127" s="3"/>
      <c r="X127" s="3"/>
      <c r="Y127" s="3"/>
      <c r="Z127" s="3"/>
      <c r="AA127" s="3"/>
      <c r="AB127" s="3"/>
      <c r="AC127" s="3"/>
      <c r="AD127" s="3"/>
      <c r="AE127" s="3"/>
      <c r="AF127" s="3"/>
      <c r="AG127" s="3"/>
      <c r="AH127" s="3"/>
      <c r="AI127" s="3"/>
      <c r="AJ127" s="3"/>
      <c r="AK127" s="55" t="s">
        <v>29</v>
      </c>
    </row>
    <row r="128" spans="1:37" x14ac:dyDescent="0.2">
      <c r="A128" s="1" t="s">
        <v>351</v>
      </c>
      <c r="B128" s="3"/>
      <c r="C128" s="46" t="s">
        <v>355</v>
      </c>
      <c r="D128" s="3"/>
      <c r="E128" s="3" t="s">
        <v>27</v>
      </c>
      <c r="F128" s="3">
        <v>22</v>
      </c>
      <c r="G128" s="35"/>
      <c r="H128" s="3">
        <f>20-1</f>
        <v>19</v>
      </c>
      <c r="J128" s="46">
        <v>17.2</v>
      </c>
      <c r="K128" s="3"/>
      <c r="L128" s="3">
        <v>18.600000000000001</v>
      </c>
      <c r="M128" s="3"/>
      <c r="N128" s="3" t="s">
        <v>181</v>
      </c>
      <c r="O128" s="3" t="s">
        <v>181</v>
      </c>
      <c r="P128" s="8" t="s">
        <v>797</v>
      </c>
      <c r="Q128" s="62" t="s">
        <v>796</v>
      </c>
      <c r="R128" s="3" t="s">
        <v>356</v>
      </c>
      <c r="S128" s="3" t="s">
        <v>234</v>
      </c>
      <c r="T128" s="3"/>
      <c r="U128" s="3"/>
      <c r="V128" s="3"/>
      <c r="W128" s="3"/>
      <c r="X128" s="3"/>
      <c r="Y128" s="3"/>
      <c r="Z128" s="3"/>
      <c r="AA128" s="3"/>
      <c r="AB128" s="3"/>
      <c r="AC128" s="3"/>
      <c r="AD128" s="3"/>
      <c r="AE128" s="3"/>
      <c r="AF128" s="3"/>
      <c r="AG128" s="3"/>
      <c r="AH128" s="3"/>
      <c r="AI128" s="3"/>
      <c r="AJ128" s="3" t="s">
        <v>841</v>
      </c>
      <c r="AK128" s="3"/>
    </row>
    <row r="129" spans="1:37" x14ac:dyDescent="0.2">
      <c r="A129" s="1" t="s">
        <v>351</v>
      </c>
      <c r="B129" s="3"/>
      <c r="C129" s="3" t="s">
        <v>357</v>
      </c>
      <c r="D129" s="3"/>
      <c r="E129" s="3" t="s">
        <v>101</v>
      </c>
      <c r="F129" s="3">
        <v>11</v>
      </c>
      <c r="G129" s="35"/>
      <c r="H129" s="3">
        <v>8</v>
      </c>
      <c r="J129" s="3">
        <v>14.6</v>
      </c>
      <c r="K129" s="3"/>
      <c r="L129" s="3">
        <v>16.600000000000001</v>
      </c>
      <c r="M129" s="3"/>
      <c r="N129" s="3" t="s">
        <v>181</v>
      </c>
      <c r="O129" s="3" t="s">
        <v>181</v>
      </c>
      <c r="P129" s="3" t="s">
        <v>102</v>
      </c>
      <c r="Q129" s="65"/>
      <c r="R129" s="8" t="s">
        <v>802</v>
      </c>
      <c r="S129" s="26" t="s">
        <v>234</v>
      </c>
      <c r="T129" s="3"/>
      <c r="U129" s="3"/>
      <c r="V129" s="3"/>
      <c r="W129" s="3"/>
      <c r="X129" s="3"/>
      <c r="Y129" s="3"/>
      <c r="Z129" s="3"/>
      <c r="AA129" s="3"/>
      <c r="AB129" s="3"/>
      <c r="AC129" s="3"/>
      <c r="AD129" s="3"/>
      <c r="AE129" s="3"/>
      <c r="AF129" s="3"/>
      <c r="AG129" s="3"/>
      <c r="AH129" s="3"/>
      <c r="AI129" s="3"/>
      <c r="AJ129" s="3" t="s">
        <v>841</v>
      </c>
      <c r="AK129" s="3"/>
    </row>
    <row r="130" spans="1:37" x14ac:dyDescent="0.2">
      <c r="A130" s="1" t="s">
        <v>351</v>
      </c>
      <c r="B130" s="3"/>
      <c r="C130" s="46" t="s">
        <v>358</v>
      </c>
      <c r="D130" s="3"/>
      <c r="E130" s="3" t="s">
        <v>101</v>
      </c>
      <c r="F130" s="3">
        <v>11</v>
      </c>
      <c r="G130" s="35"/>
      <c r="H130" s="3">
        <v>8</v>
      </c>
      <c r="J130" s="46">
        <v>13.6</v>
      </c>
      <c r="K130" s="3"/>
      <c r="L130" s="3">
        <v>16.600000000000001</v>
      </c>
      <c r="M130" s="3"/>
      <c r="N130" s="3" t="s">
        <v>181</v>
      </c>
      <c r="O130" s="3" t="s">
        <v>359</v>
      </c>
      <c r="P130" s="8" t="s">
        <v>168</v>
      </c>
      <c r="Q130" s="62" t="s">
        <v>794</v>
      </c>
      <c r="R130" s="8" t="s">
        <v>813</v>
      </c>
      <c r="S130" s="3" t="s">
        <v>234</v>
      </c>
      <c r="T130" s="3"/>
      <c r="U130" s="3"/>
      <c r="V130" s="3"/>
      <c r="W130" s="3"/>
      <c r="X130" s="3"/>
      <c r="Y130" s="3"/>
      <c r="Z130" s="3"/>
      <c r="AA130" s="3"/>
      <c r="AB130" s="3"/>
      <c r="AC130" s="3"/>
      <c r="AD130" s="3"/>
      <c r="AE130" s="3"/>
      <c r="AF130" s="3"/>
      <c r="AG130" s="3"/>
      <c r="AH130" s="3"/>
      <c r="AI130" s="3"/>
      <c r="AJ130" s="3" t="s">
        <v>841</v>
      </c>
      <c r="AK130" s="3"/>
    </row>
    <row r="131" spans="1:37" x14ac:dyDescent="0.2">
      <c r="A131" s="1" t="s">
        <v>351</v>
      </c>
      <c r="B131" s="3"/>
      <c r="C131" s="46" t="s">
        <v>358</v>
      </c>
      <c r="D131" s="3"/>
      <c r="E131" s="3" t="s">
        <v>101</v>
      </c>
      <c r="F131" s="3">
        <v>11</v>
      </c>
      <c r="G131" s="35"/>
      <c r="H131" s="3">
        <v>8</v>
      </c>
      <c r="J131" s="46">
        <v>17.2</v>
      </c>
      <c r="K131" s="3"/>
      <c r="L131" s="46">
        <v>21.7</v>
      </c>
      <c r="M131" s="3"/>
      <c r="N131" s="3" t="s">
        <v>360</v>
      </c>
      <c r="O131" s="3"/>
      <c r="P131" s="8" t="s">
        <v>361</v>
      </c>
      <c r="Q131" s="64">
        <v>10.6</v>
      </c>
      <c r="R131" s="3" t="s">
        <v>809</v>
      </c>
      <c r="S131" s="46">
        <v>24.1</v>
      </c>
      <c r="T131" s="3"/>
      <c r="U131" s="3"/>
      <c r="V131" s="3"/>
      <c r="W131" s="3"/>
      <c r="X131" s="3"/>
      <c r="Y131" s="3"/>
      <c r="Z131" s="3"/>
      <c r="AA131" s="3"/>
      <c r="AB131" s="3"/>
      <c r="AC131" s="3"/>
      <c r="AD131" s="3"/>
      <c r="AE131" s="3"/>
      <c r="AF131" s="3"/>
      <c r="AG131" s="3"/>
      <c r="AH131" s="3"/>
      <c r="AI131" s="3"/>
      <c r="AJ131" s="3" t="s">
        <v>841</v>
      </c>
      <c r="AK131" s="3"/>
    </row>
    <row r="132" spans="1:37" x14ac:dyDescent="0.2">
      <c r="A132" s="1" t="s">
        <v>351</v>
      </c>
      <c r="B132" s="3"/>
      <c r="C132" s="46" t="s">
        <v>358</v>
      </c>
      <c r="D132" s="3"/>
      <c r="E132" s="3" t="s">
        <v>27</v>
      </c>
      <c r="F132" s="3">
        <v>43</v>
      </c>
      <c r="G132" s="35"/>
      <c r="H132" s="3">
        <f>38-1</f>
        <v>37</v>
      </c>
      <c r="J132" s="3">
        <v>15.7</v>
      </c>
      <c r="K132" s="3"/>
      <c r="L132" s="3">
        <v>16.600000000000001</v>
      </c>
      <c r="M132" s="3"/>
      <c r="N132" s="3" t="s">
        <v>181</v>
      </c>
      <c r="O132" s="3" t="s">
        <v>359</v>
      </c>
      <c r="P132" s="8" t="s">
        <v>362</v>
      </c>
      <c r="Q132" s="57" t="s">
        <v>234</v>
      </c>
      <c r="R132" s="8" t="s">
        <v>813</v>
      </c>
      <c r="S132" s="3" t="s">
        <v>234</v>
      </c>
      <c r="T132" s="3"/>
      <c r="U132" s="3"/>
      <c r="V132" s="3"/>
      <c r="W132" s="3"/>
      <c r="X132" s="3"/>
      <c r="Y132" s="3"/>
      <c r="Z132" s="3"/>
      <c r="AA132" s="3"/>
      <c r="AB132" s="3"/>
      <c r="AC132" s="3"/>
      <c r="AD132" s="3"/>
      <c r="AE132" s="3"/>
      <c r="AF132" s="3"/>
      <c r="AG132" s="3"/>
      <c r="AH132" s="3"/>
      <c r="AI132" s="3"/>
      <c r="AJ132" s="3" t="s">
        <v>841</v>
      </c>
      <c r="AK132" s="3"/>
    </row>
    <row r="133" spans="1:37" x14ac:dyDescent="0.2">
      <c r="A133" s="1" t="s">
        <v>351</v>
      </c>
      <c r="B133" s="3"/>
      <c r="C133" s="3" t="s">
        <v>363</v>
      </c>
      <c r="D133" s="3"/>
      <c r="E133" s="3" t="s">
        <v>101</v>
      </c>
      <c r="F133" s="3">
        <v>15</v>
      </c>
      <c r="G133" s="35"/>
      <c r="H133" s="3">
        <v>14</v>
      </c>
      <c r="J133" s="3">
        <v>14.8</v>
      </c>
      <c r="K133" s="3"/>
      <c r="L133" s="3">
        <v>16.600000000000001</v>
      </c>
      <c r="M133" s="3"/>
      <c r="N133" s="3" t="s">
        <v>181</v>
      </c>
      <c r="O133" s="3" t="s">
        <v>181</v>
      </c>
      <c r="P133" s="3" t="s">
        <v>102</v>
      </c>
      <c r="Q133" s="65"/>
      <c r="R133" s="8" t="s">
        <v>802</v>
      </c>
      <c r="S133" s="26" t="s">
        <v>234</v>
      </c>
      <c r="T133" s="3"/>
      <c r="U133" s="3"/>
      <c r="V133" s="3"/>
      <c r="W133" s="3"/>
      <c r="X133" s="3"/>
      <c r="Y133" s="3"/>
      <c r="Z133" s="3"/>
      <c r="AA133" s="3"/>
      <c r="AB133" s="3"/>
      <c r="AC133" s="3"/>
      <c r="AD133" s="3"/>
      <c r="AE133" s="3"/>
      <c r="AF133" s="3"/>
      <c r="AG133" s="3"/>
      <c r="AH133" s="3"/>
      <c r="AI133" s="3"/>
      <c r="AJ133" s="3" t="s">
        <v>841</v>
      </c>
      <c r="AK133" s="3"/>
    </row>
    <row r="134" spans="1:37" x14ac:dyDescent="0.2">
      <c r="A134" s="1" t="s">
        <v>351</v>
      </c>
      <c r="B134" s="3"/>
      <c r="C134" s="46" t="s">
        <v>364</v>
      </c>
      <c r="D134" s="3"/>
      <c r="E134" s="3" t="s">
        <v>101</v>
      </c>
      <c r="F134" s="3">
        <v>15</v>
      </c>
      <c r="G134" s="35"/>
      <c r="H134" s="3">
        <v>14</v>
      </c>
      <c r="J134" s="46">
        <v>13.8</v>
      </c>
      <c r="K134" s="3"/>
      <c r="L134" s="3">
        <v>16.600000000000001</v>
      </c>
      <c r="M134" s="3"/>
      <c r="N134" s="3" t="s">
        <v>181</v>
      </c>
      <c r="O134" s="3" t="s">
        <v>359</v>
      </c>
      <c r="P134" s="3" t="s">
        <v>120</v>
      </c>
      <c r="Q134" s="64">
        <v>-2</v>
      </c>
      <c r="R134" s="8" t="s">
        <v>813</v>
      </c>
      <c r="S134" s="3" t="s">
        <v>234</v>
      </c>
      <c r="T134" s="3"/>
      <c r="U134" s="3"/>
      <c r="V134" s="3"/>
      <c r="W134" s="3"/>
      <c r="X134" s="3"/>
      <c r="Y134" s="3"/>
      <c r="Z134" s="3"/>
      <c r="AA134" s="3"/>
      <c r="AB134" s="3"/>
      <c r="AC134" s="3"/>
      <c r="AD134" s="3"/>
      <c r="AE134" s="3"/>
      <c r="AF134" s="3"/>
      <c r="AG134" s="3"/>
      <c r="AH134" s="3"/>
      <c r="AI134" s="3"/>
      <c r="AJ134" s="3" t="s">
        <v>841</v>
      </c>
      <c r="AK134" s="3"/>
    </row>
    <row r="135" spans="1:37" x14ac:dyDescent="0.2">
      <c r="A135" s="1" t="s">
        <v>351</v>
      </c>
      <c r="B135" s="3"/>
      <c r="C135" s="46" t="s">
        <v>364</v>
      </c>
      <c r="D135" s="3"/>
      <c r="E135" s="3" t="s">
        <v>101</v>
      </c>
      <c r="F135" s="3">
        <v>15</v>
      </c>
      <c r="G135" s="35"/>
      <c r="H135" s="3">
        <v>14</v>
      </c>
      <c r="J135" s="46">
        <v>17.2</v>
      </c>
      <c r="K135" s="3"/>
      <c r="L135" s="3">
        <v>21.7</v>
      </c>
      <c r="M135" s="3"/>
      <c r="N135" s="3" t="s">
        <v>360</v>
      </c>
      <c r="O135" s="3"/>
      <c r="P135" s="8" t="s">
        <v>361</v>
      </c>
      <c r="Q135" s="64">
        <v>10.6</v>
      </c>
      <c r="R135" s="3" t="s">
        <v>365</v>
      </c>
      <c r="S135" s="3" t="s">
        <v>808</v>
      </c>
      <c r="T135" s="3"/>
      <c r="U135" s="3"/>
      <c r="V135" s="3"/>
      <c r="W135" s="3"/>
      <c r="X135" s="3"/>
      <c r="Y135" s="3"/>
      <c r="Z135" s="3"/>
      <c r="AA135" s="3"/>
      <c r="AB135" s="3"/>
      <c r="AC135" s="3"/>
      <c r="AD135" s="3"/>
      <c r="AE135" s="3"/>
      <c r="AF135" s="3"/>
      <c r="AG135" s="3"/>
      <c r="AH135" s="3"/>
      <c r="AI135" s="3"/>
      <c r="AJ135" s="3" t="s">
        <v>841</v>
      </c>
      <c r="AK135" s="3"/>
    </row>
    <row r="136" spans="1:37" x14ac:dyDescent="0.2">
      <c r="A136" s="1" t="s">
        <v>351</v>
      </c>
      <c r="B136" s="3"/>
      <c r="C136" s="46" t="s">
        <v>364</v>
      </c>
      <c r="D136" s="3"/>
      <c r="E136" s="3" t="s">
        <v>27</v>
      </c>
      <c r="F136" s="3">
        <v>47</v>
      </c>
      <c r="G136" s="35"/>
      <c r="H136" s="3">
        <f>39-1</f>
        <v>38</v>
      </c>
      <c r="J136" s="46">
        <v>17.2</v>
      </c>
      <c r="K136" s="3"/>
      <c r="L136" s="3">
        <v>18.600000000000001</v>
      </c>
      <c r="M136" s="3"/>
      <c r="N136" s="47" t="s">
        <v>366</v>
      </c>
      <c r="O136" s="47" t="s">
        <v>367</v>
      </c>
      <c r="P136" s="59" t="s">
        <v>368</v>
      </c>
      <c r="Q136" s="64" t="s">
        <v>800</v>
      </c>
      <c r="R136" s="3" t="s">
        <v>356</v>
      </c>
      <c r="S136" s="3" t="s">
        <v>234</v>
      </c>
      <c r="T136" s="3"/>
      <c r="U136" s="3"/>
      <c r="V136" s="3"/>
      <c r="W136" s="3"/>
      <c r="X136" s="3"/>
      <c r="Y136" s="3"/>
      <c r="Z136" s="3"/>
      <c r="AA136" s="3"/>
      <c r="AB136" s="3"/>
      <c r="AC136" s="3"/>
      <c r="AD136" s="3"/>
      <c r="AE136" s="3"/>
      <c r="AF136" s="3"/>
      <c r="AG136" s="3"/>
      <c r="AH136" s="3"/>
      <c r="AI136" s="3"/>
      <c r="AJ136" s="3" t="s">
        <v>841</v>
      </c>
      <c r="AK136" s="3"/>
    </row>
    <row r="137" spans="1:37" x14ac:dyDescent="0.2">
      <c r="A137" s="1" t="s">
        <v>351</v>
      </c>
      <c r="B137" s="3"/>
      <c r="C137" s="46" t="s">
        <v>364</v>
      </c>
      <c r="D137" s="3"/>
      <c r="E137" s="3" t="s">
        <v>27</v>
      </c>
      <c r="F137" s="3">
        <f>F136</f>
        <v>47</v>
      </c>
      <c r="G137" s="35"/>
      <c r="H137" s="3">
        <f>H136</f>
        <v>38</v>
      </c>
      <c r="J137" s="3">
        <v>15.7</v>
      </c>
      <c r="K137" s="3"/>
      <c r="L137" s="3">
        <v>16.600000000000001</v>
      </c>
      <c r="M137" s="3"/>
      <c r="N137" s="47" t="s">
        <v>369</v>
      </c>
      <c r="O137" s="47" t="s">
        <v>370</v>
      </c>
      <c r="P137" s="8" t="s">
        <v>362</v>
      </c>
      <c r="Q137" s="57" t="s">
        <v>234</v>
      </c>
      <c r="R137" s="8" t="s">
        <v>813</v>
      </c>
      <c r="S137" s="3" t="s">
        <v>234</v>
      </c>
      <c r="T137" s="3"/>
      <c r="U137" s="3"/>
      <c r="V137" s="3"/>
      <c r="W137" s="3"/>
      <c r="X137" s="3"/>
      <c r="Y137" s="3"/>
      <c r="Z137" s="3"/>
      <c r="AA137" s="3"/>
      <c r="AB137" s="3"/>
      <c r="AC137" s="3"/>
      <c r="AD137" s="3"/>
      <c r="AE137" s="3"/>
      <c r="AF137" s="3"/>
      <c r="AG137" s="3"/>
      <c r="AH137" s="3"/>
      <c r="AI137" s="3"/>
      <c r="AJ137" s="3" t="s">
        <v>841</v>
      </c>
      <c r="AK137" s="3"/>
    </row>
    <row r="138" spans="1:37" x14ac:dyDescent="0.2">
      <c r="A138" s="18" t="s">
        <v>371</v>
      </c>
      <c r="B138" s="18" t="s">
        <v>372</v>
      </c>
      <c r="C138" s="18" t="s">
        <v>373</v>
      </c>
      <c r="D138" s="18" t="s">
        <v>98</v>
      </c>
      <c r="E138" s="18" t="s">
        <v>27</v>
      </c>
      <c r="F138" s="3"/>
      <c r="G138" s="35"/>
      <c r="H138" s="5" t="s">
        <v>28</v>
      </c>
      <c r="I138" s="5"/>
      <c r="J138" s="10">
        <f>MIN(J139:J146)</f>
        <v>11.5</v>
      </c>
      <c r="K138" s="10">
        <f t="shared" ref="K138:K169" si="28">(J138+L138)/2</f>
        <v>15</v>
      </c>
      <c r="L138" s="10">
        <f>MAX(L139:L146)</f>
        <v>18.5</v>
      </c>
      <c r="M138" s="10">
        <f t="shared" ref="M138:M169" si="29">L138-J138</f>
        <v>7</v>
      </c>
      <c r="N138" s="15"/>
      <c r="O138" s="15"/>
      <c r="P138" s="15"/>
      <c r="Q138" s="15"/>
      <c r="R138" s="15"/>
      <c r="S138" s="15"/>
      <c r="T138" s="10">
        <f>MIN(T139:T146)</f>
        <v>0</v>
      </c>
      <c r="U138" s="10">
        <f t="shared" ref="U138:U146" si="30">(T138+V138)/2</f>
        <v>4.7</v>
      </c>
      <c r="V138" s="10">
        <f>MAX(V139:V146)</f>
        <v>9.4</v>
      </c>
      <c r="W138" s="10"/>
      <c r="X138" s="10"/>
      <c r="Y138" s="10">
        <f>MIN(Y139:Y146)</f>
        <v>23</v>
      </c>
      <c r="Z138" s="10">
        <f t="shared" ref="Z138:Z146" si="31">(Y138+AA138)/2</f>
        <v>25.4</v>
      </c>
      <c r="AA138" s="10">
        <f>MAX(AA139:AA146)</f>
        <v>27.8</v>
      </c>
      <c r="AB138" s="10"/>
      <c r="AC138" s="10"/>
      <c r="AD138" s="10">
        <f>MIN(AD139:AD146)</f>
        <v>625</v>
      </c>
      <c r="AE138" s="3">
        <f t="shared" ref="AE138:AE146" si="32">(AD138+AF138)/2</f>
        <v>1012.5</v>
      </c>
      <c r="AF138" s="3">
        <f>MAX(AF139:AF146)</f>
        <v>1400</v>
      </c>
      <c r="AG138" s="3">
        <f t="shared" ref="AG138:AG146" si="33">AE138-AD138</f>
        <v>387.5</v>
      </c>
      <c r="AH138" s="3"/>
      <c r="AI138" s="3"/>
      <c r="AJ138" s="3"/>
      <c r="AK138" s="55" t="s">
        <v>29</v>
      </c>
    </row>
    <row r="139" spans="1:37" x14ac:dyDescent="0.2">
      <c r="A139" s="506" t="s">
        <v>371</v>
      </c>
      <c r="B139" s="512" t="s">
        <v>131</v>
      </c>
      <c r="C139" s="506"/>
      <c r="D139" s="506"/>
      <c r="E139" s="3" t="s">
        <v>27</v>
      </c>
      <c r="F139" s="3"/>
      <c r="G139" s="35"/>
      <c r="H139" s="3" t="s">
        <v>374</v>
      </c>
      <c r="J139" s="3">
        <v>15.6</v>
      </c>
      <c r="K139" s="3">
        <f t="shared" si="28"/>
        <v>17</v>
      </c>
      <c r="L139" s="3">
        <v>18.399999999999999</v>
      </c>
      <c r="M139" s="3">
        <f t="shared" si="29"/>
        <v>2.7999999999999989</v>
      </c>
      <c r="N139" s="3" t="s">
        <v>234</v>
      </c>
      <c r="O139" s="3" t="s">
        <v>234</v>
      </c>
      <c r="P139" s="3" t="s">
        <v>234</v>
      </c>
      <c r="Q139" s="61" t="s">
        <v>234</v>
      </c>
      <c r="R139" s="3" t="s">
        <v>234</v>
      </c>
      <c r="S139" s="55" t="s">
        <v>234</v>
      </c>
      <c r="T139" s="3">
        <v>5</v>
      </c>
      <c r="U139" s="3">
        <f t="shared" si="30"/>
        <v>6.55</v>
      </c>
      <c r="V139" s="3">
        <v>8.1</v>
      </c>
      <c r="W139" s="3"/>
      <c r="X139" s="3"/>
      <c r="Y139" s="3">
        <v>24.7</v>
      </c>
      <c r="Z139" s="3">
        <f t="shared" si="31"/>
        <v>26.25</v>
      </c>
      <c r="AA139" s="3">
        <v>27.8</v>
      </c>
      <c r="AB139" s="3"/>
      <c r="AC139" s="3"/>
      <c r="AD139" s="3">
        <v>823</v>
      </c>
      <c r="AE139" s="3">
        <f t="shared" si="32"/>
        <v>1072.5</v>
      </c>
      <c r="AF139" s="3">
        <v>1322</v>
      </c>
      <c r="AG139" s="3">
        <f t="shared" si="33"/>
        <v>249.5</v>
      </c>
      <c r="AH139" s="3"/>
      <c r="AI139" s="3"/>
      <c r="AJ139" s="3" t="s">
        <v>80</v>
      </c>
      <c r="AK139" s="3" t="s">
        <v>375</v>
      </c>
    </row>
    <row r="140" spans="1:37" x14ac:dyDescent="0.2">
      <c r="A140" s="506" t="s">
        <v>371</v>
      </c>
      <c r="B140" s="512" t="s">
        <v>376</v>
      </c>
      <c r="C140" s="506"/>
      <c r="D140" s="506"/>
      <c r="E140" s="3" t="s">
        <v>27</v>
      </c>
      <c r="F140" s="3"/>
      <c r="G140" s="35"/>
      <c r="H140" s="3" t="s">
        <v>374</v>
      </c>
      <c r="J140" s="3">
        <v>15.6</v>
      </c>
      <c r="K140" s="3">
        <f t="shared" si="28"/>
        <v>17</v>
      </c>
      <c r="L140" s="3">
        <v>18.399999999999999</v>
      </c>
      <c r="M140" s="3">
        <f t="shared" si="29"/>
        <v>2.7999999999999989</v>
      </c>
      <c r="N140" s="3" t="s">
        <v>234</v>
      </c>
      <c r="O140" s="3" t="s">
        <v>234</v>
      </c>
      <c r="P140" s="3" t="s">
        <v>234</v>
      </c>
      <c r="Q140" s="61" t="s">
        <v>234</v>
      </c>
      <c r="R140" s="3" t="s">
        <v>234</v>
      </c>
      <c r="S140" s="55" t="s">
        <v>234</v>
      </c>
      <c r="T140" s="3">
        <v>5</v>
      </c>
      <c r="U140" s="3">
        <f t="shared" si="30"/>
        <v>7.2</v>
      </c>
      <c r="V140" s="3">
        <v>9.4</v>
      </c>
      <c r="W140" s="3"/>
      <c r="X140" s="3"/>
      <c r="Y140" s="3">
        <v>24.7</v>
      </c>
      <c r="Z140" s="3">
        <f t="shared" si="31"/>
        <v>26.25</v>
      </c>
      <c r="AA140" s="3">
        <v>27.8</v>
      </c>
      <c r="AB140" s="3"/>
      <c r="AC140" s="3"/>
      <c r="AD140" s="3">
        <v>823</v>
      </c>
      <c r="AE140" s="3">
        <f t="shared" si="32"/>
        <v>1072.5</v>
      </c>
      <c r="AF140" s="3">
        <v>1322</v>
      </c>
      <c r="AG140" s="3">
        <f t="shared" si="33"/>
        <v>249.5</v>
      </c>
      <c r="AH140" s="3"/>
      <c r="AI140" s="3"/>
      <c r="AJ140" s="3" t="s">
        <v>80</v>
      </c>
      <c r="AK140" s="3" t="s">
        <v>375</v>
      </c>
    </row>
    <row r="141" spans="1:37" x14ac:dyDescent="0.2">
      <c r="A141" s="506" t="s">
        <v>371</v>
      </c>
      <c r="B141" s="512" t="s">
        <v>377</v>
      </c>
      <c r="C141" s="506"/>
      <c r="D141" s="506"/>
      <c r="E141" s="3" t="s">
        <v>27</v>
      </c>
      <c r="F141" s="3"/>
      <c r="G141" s="35"/>
      <c r="H141" s="3" t="s">
        <v>374</v>
      </c>
      <c r="J141" s="3">
        <v>15.6</v>
      </c>
      <c r="K141" s="3">
        <f t="shared" si="28"/>
        <v>17.05</v>
      </c>
      <c r="L141" s="3">
        <v>18.5</v>
      </c>
      <c r="M141" s="3">
        <f t="shared" si="29"/>
        <v>2.9000000000000004</v>
      </c>
      <c r="N141" s="3" t="s">
        <v>234</v>
      </c>
      <c r="O141" s="3" t="s">
        <v>234</v>
      </c>
      <c r="P141" s="3" t="s">
        <v>234</v>
      </c>
      <c r="Q141" s="61" t="s">
        <v>234</v>
      </c>
      <c r="R141" s="3" t="s">
        <v>234</v>
      </c>
      <c r="S141" s="55" t="s">
        <v>234</v>
      </c>
      <c r="T141" s="3">
        <v>5</v>
      </c>
      <c r="U141" s="3">
        <f t="shared" si="30"/>
        <v>7.2</v>
      </c>
      <c r="V141" s="3">
        <v>9.4</v>
      </c>
      <c r="W141" s="3"/>
      <c r="X141" s="3"/>
      <c r="Y141" s="3">
        <v>24.7</v>
      </c>
      <c r="Z141" s="3">
        <f t="shared" si="31"/>
        <v>26.25</v>
      </c>
      <c r="AA141" s="3">
        <v>27.8</v>
      </c>
      <c r="AB141" s="3"/>
      <c r="AC141" s="3"/>
      <c r="AD141" s="3">
        <v>750</v>
      </c>
      <c r="AE141" s="3">
        <f t="shared" si="32"/>
        <v>1075</v>
      </c>
      <c r="AF141" s="3">
        <v>1400</v>
      </c>
      <c r="AG141" s="3">
        <f t="shared" si="33"/>
        <v>325</v>
      </c>
      <c r="AH141" s="3"/>
      <c r="AI141" s="3"/>
      <c r="AJ141" s="3" t="s">
        <v>318</v>
      </c>
      <c r="AK141" s="3" t="s">
        <v>378</v>
      </c>
    </row>
    <row r="142" spans="1:37" x14ac:dyDescent="0.2">
      <c r="A142" s="506" t="s">
        <v>371</v>
      </c>
      <c r="B142" s="512" t="s">
        <v>379</v>
      </c>
      <c r="C142" s="506"/>
      <c r="D142" s="506"/>
      <c r="E142" s="3" t="s">
        <v>27</v>
      </c>
      <c r="F142" s="3"/>
      <c r="G142" s="35"/>
      <c r="H142" s="3" t="s">
        <v>374</v>
      </c>
      <c r="J142" s="3">
        <v>15.6</v>
      </c>
      <c r="K142" s="3">
        <f t="shared" si="28"/>
        <v>16.399999999999999</v>
      </c>
      <c r="L142" s="3">
        <v>17.2</v>
      </c>
      <c r="M142" s="3">
        <f t="shared" si="29"/>
        <v>1.5999999999999996</v>
      </c>
      <c r="N142" s="3" t="s">
        <v>234</v>
      </c>
      <c r="O142" s="3" t="s">
        <v>234</v>
      </c>
      <c r="P142" s="3" t="s">
        <v>234</v>
      </c>
      <c r="Q142" s="61" t="s">
        <v>234</v>
      </c>
      <c r="R142" s="3" t="s">
        <v>234</v>
      </c>
      <c r="S142" s="55" t="s">
        <v>234</v>
      </c>
      <c r="T142" s="3">
        <v>5</v>
      </c>
      <c r="U142" s="3">
        <f t="shared" si="30"/>
        <v>7.2</v>
      </c>
      <c r="V142" s="3">
        <v>9.4</v>
      </c>
      <c r="W142" s="3"/>
      <c r="X142" s="3"/>
      <c r="Y142" s="3">
        <v>24.7</v>
      </c>
      <c r="Z142" s="3">
        <f t="shared" si="31"/>
        <v>26.25</v>
      </c>
      <c r="AA142" s="3">
        <v>27.8</v>
      </c>
      <c r="AB142" s="3"/>
      <c r="AC142" s="3"/>
      <c r="AD142" s="3">
        <v>823</v>
      </c>
      <c r="AE142" s="3">
        <f t="shared" si="32"/>
        <v>1072.5</v>
      </c>
      <c r="AF142" s="3">
        <v>1322</v>
      </c>
      <c r="AG142" s="3">
        <f t="shared" si="33"/>
        <v>249.5</v>
      </c>
      <c r="AH142" s="3"/>
      <c r="AI142" s="3"/>
      <c r="AJ142" s="3" t="s">
        <v>80</v>
      </c>
      <c r="AK142" s="3" t="s">
        <v>380</v>
      </c>
    </row>
    <row r="143" spans="1:37" x14ac:dyDescent="0.2">
      <c r="A143" s="505" t="s">
        <v>371</v>
      </c>
      <c r="B143" s="509" t="s">
        <v>381</v>
      </c>
      <c r="C143" s="505"/>
      <c r="D143" s="505"/>
      <c r="E143" s="3" t="s">
        <v>27</v>
      </c>
      <c r="F143" s="3"/>
      <c r="G143" s="35"/>
      <c r="H143" s="3" t="s">
        <v>374</v>
      </c>
      <c r="J143" s="3">
        <v>11.5</v>
      </c>
      <c r="K143" s="3">
        <f t="shared" si="28"/>
        <v>14.95</v>
      </c>
      <c r="L143" s="3">
        <v>18.399999999999999</v>
      </c>
      <c r="M143" s="3">
        <f t="shared" si="29"/>
        <v>6.8999999999999986</v>
      </c>
      <c r="N143" s="3" t="s">
        <v>234</v>
      </c>
      <c r="O143" s="3" t="s">
        <v>234</v>
      </c>
      <c r="P143" s="3" t="s">
        <v>234</v>
      </c>
      <c r="Q143" s="61" t="s">
        <v>234</v>
      </c>
      <c r="R143" s="3" t="s">
        <v>234</v>
      </c>
      <c r="S143" s="55" t="s">
        <v>234</v>
      </c>
      <c r="T143" s="3">
        <v>1.7</v>
      </c>
      <c r="U143" s="3">
        <f t="shared" si="30"/>
        <v>4.8999999999999995</v>
      </c>
      <c r="V143" s="3">
        <v>8.1</v>
      </c>
      <c r="W143" s="3"/>
      <c r="X143" s="3"/>
      <c r="Y143" s="3">
        <v>23</v>
      </c>
      <c r="Z143" s="3">
        <f t="shared" si="31"/>
        <v>25.4</v>
      </c>
      <c r="AA143" s="3">
        <v>27.8</v>
      </c>
      <c r="AB143" s="3"/>
      <c r="AC143" s="3"/>
      <c r="AD143" s="3">
        <v>625</v>
      </c>
      <c r="AE143" s="3">
        <f t="shared" si="32"/>
        <v>912.5</v>
      </c>
      <c r="AF143" s="3">
        <v>1200</v>
      </c>
      <c r="AG143" s="3">
        <f t="shared" si="33"/>
        <v>287.5</v>
      </c>
      <c r="AH143" s="3"/>
      <c r="AI143" s="3"/>
      <c r="AJ143" s="3" t="s">
        <v>318</v>
      </c>
      <c r="AK143" s="3" t="s">
        <v>382</v>
      </c>
    </row>
    <row r="144" spans="1:37" x14ac:dyDescent="0.2">
      <c r="A144" s="506" t="s">
        <v>371</v>
      </c>
      <c r="B144" s="512" t="s">
        <v>383</v>
      </c>
      <c r="C144" s="506"/>
      <c r="D144" s="506"/>
      <c r="E144" s="3" t="s">
        <v>27</v>
      </c>
      <c r="F144" s="3"/>
      <c r="G144" s="35"/>
      <c r="H144" s="3" t="s">
        <v>374</v>
      </c>
      <c r="J144" s="3">
        <v>13.3</v>
      </c>
      <c r="K144" s="3">
        <f t="shared" si="28"/>
        <v>15.85</v>
      </c>
      <c r="L144" s="3">
        <v>18.399999999999999</v>
      </c>
      <c r="M144" s="3">
        <f t="shared" si="29"/>
        <v>5.0999999999999979</v>
      </c>
      <c r="N144" s="3" t="s">
        <v>234</v>
      </c>
      <c r="O144" s="3" t="s">
        <v>234</v>
      </c>
      <c r="P144" s="3" t="s">
        <v>234</v>
      </c>
      <c r="Q144" s="61" t="s">
        <v>234</v>
      </c>
      <c r="R144" s="3" t="s">
        <v>234</v>
      </c>
      <c r="S144" s="55" t="s">
        <v>234</v>
      </c>
      <c r="T144" s="3">
        <v>1.7</v>
      </c>
      <c r="U144" s="3">
        <f t="shared" si="30"/>
        <v>5.55</v>
      </c>
      <c r="V144" s="3">
        <v>9.4</v>
      </c>
      <c r="W144" s="3"/>
      <c r="X144" s="3"/>
      <c r="Y144" s="3">
        <v>23.5</v>
      </c>
      <c r="Z144" s="3">
        <f t="shared" si="31"/>
        <v>25.65</v>
      </c>
      <c r="AA144" s="3">
        <v>27.8</v>
      </c>
      <c r="AB144" s="3"/>
      <c r="AC144" s="3"/>
      <c r="AD144" s="3">
        <v>740</v>
      </c>
      <c r="AE144" s="3">
        <f t="shared" si="32"/>
        <v>1020</v>
      </c>
      <c r="AF144" s="3">
        <v>1300</v>
      </c>
      <c r="AG144" s="3">
        <f t="shared" si="33"/>
        <v>280</v>
      </c>
      <c r="AH144" s="3"/>
      <c r="AI144" s="3"/>
      <c r="AJ144" s="3" t="s">
        <v>318</v>
      </c>
      <c r="AK144" s="3" t="s">
        <v>384</v>
      </c>
    </row>
    <row r="145" spans="1:37" x14ac:dyDescent="0.2">
      <c r="A145" s="506" t="s">
        <v>371</v>
      </c>
      <c r="B145" s="512" t="s">
        <v>385</v>
      </c>
      <c r="C145" s="506"/>
      <c r="D145" s="506"/>
      <c r="E145" s="3" t="s">
        <v>27</v>
      </c>
      <c r="F145" s="3"/>
      <c r="G145" s="35"/>
      <c r="H145" s="3" t="s">
        <v>374</v>
      </c>
      <c r="J145" s="3">
        <v>11.5</v>
      </c>
      <c r="K145" s="3">
        <f t="shared" si="28"/>
        <v>14.95</v>
      </c>
      <c r="L145" s="3">
        <v>18.399999999999999</v>
      </c>
      <c r="M145" s="3">
        <f t="shared" si="29"/>
        <v>6.8999999999999986</v>
      </c>
      <c r="N145" s="3" t="s">
        <v>234</v>
      </c>
      <c r="O145" s="3" t="s">
        <v>234</v>
      </c>
      <c r="P145" s="3" t="s">
        <v>234</v>
      </c>
      <c r="Q145" s="61" t="s">
        <v>234</v>
      </c>
      <c r="R145" s="3" t="s">
        <v>234</v>
      </c>
      <c r="S145" s="55" t="s">
        <v>234</v>
      </c>
      <c r="T145" s="3">
        <v>0</v>
      </c>
      <c r="U145" s="3">
        <f t="shared" si="30"/>
        <v>4.7</v>
      </c>
      <c r="V145" s="3">
        <v>9.4</v>
      </c>
      <c r="W145" s="3"/>
      <c r="X145" s="3"/>
      <c r="Y145" s="3">
        <v>23</v>
      </c>
      <c r="Z145" s="3">
        <f t="shared" si="31"/>
        <v>25.4</v>
      </c>
      <c r="AA145" s="3">
        <v>27.8</v>
      </c>
      <c r="AB145" s="3"/>
      <c r="AC145" s="3"/>
      <c r="AD145" s="3">
        <v>740</v>
      </c>
      <c r="AE145" s="3">
        <f t="shared" si="32"/>
        <v>1020</v>
      </c>
      <c r="AF145" s="3">
        <v>1300</v>
      </c>
      <c r="AG145" s="3">
        <f t="shared" si="33"/>
        <v>280</v>
      </c>
      <c r="AH145" s="3"/>
      <c r="AI145" s="3"/>
      <c r="AJ145" s="3" t="s">
        <v>318</v>
      </c>
      <c r="AK145" s="3" t="s">
        <v>386</v>
      </c>
    </row>
    <row r="146" spans="1:37" x14ac:dyDescent="0.2">
      <c r="A146" s="506" t="s">
        <v>371</v>
      </c>
      <c r="B146" s="512" t="s">
        <v>387</v>
      </c>
      <c r="C146" s="506"/>
      <c r="D146" s="506"/>
      <c r="E146" s="3" t="s">
        <v>27</v>
      </c>
      <c r="F146" s="3"/>
      <c r="G146" s="35"/>
      <c r="H146" s="3" t="s">
        <v>374</v>
      </c>
      <c r="J146" s="3">
        <v>13.5</v>
      </c>
      <c r="K146" s="3">
        <f t="shared" si="28"/>
        <v>15.35</v>
      </c>
      <c r="L146" s="3">
        <v>17.2</v>
      </c>
      <c r="M146" s="3">
        <f t="shared" si="29"/>
        <v>3.6999999999999993</v>
      </c>
      <c r="N146" s="3" t="s">
        <v>234</v>
      </c>
      <c r="O146" s="3" t="s">
        <v>234</v>
      </c>
      <c r="P146" s="3" t="s">
        <v>234</v>
      </c>
      <c r="Q146" s="61" t="s">
        <v>234</v>
      </c>
      <c r="R146" s="3" t="s">
        <v>234</v>
      </c>
      <c r="S146" s="55" t="s">
        <v>234</v>
      </c>
      <c r="T146" s="3">
        <v>1.7</v>
      </c>
      <c r="U146" s="3">
        <f t="shared" si="30"/>
        <v>4.3499999999999996</v>
      </c>
      <c r="V146" s="3">
        <v>7</v>
      </c>
      <c r="W146" s="3"/>
      <c r="X146" s="3"/>
      <c r="Y146" s="3">
        <v>23</v>
      </c>
      <c r="Z146" s="3">
        <f t="shared" si="31"/>
        <v>25.4</v>
      </c>
      <c r="AA146" s="3">
        <v>27.8</v>
      </c>
      <c r="AB146" s="3"/>
      <c r="AC146" s="3"/>
      <c r="AD146" s="3">
        <v>625</v>
      </c>
      <c r="AE146" s="3">
        <f t="shared" si="32"/>
        <v>973.5</v>
      </c>
      <c r="AF146" s="3">
        <v>1322</v>
      </c>
      <c r="AG146" s="3">
        <f t="shared" si="33"/>
        <v>348.5</v>
      </c>
      <c r="AH146" s="3"/>
      <c r="AI146" s="3"/>
      <c r="AJ146" s="3" t="s">
        <v>318</v>
      </c>
      <c r="AK146" s="3" t="s">
        <v>388</v>
      </c>
    </row>
    <row r="147" spans="1:37" x14ac:dyDescent="0.2">
      <c r="A147" s="18" t="s">
        <v>389</v>
      </c>
      <c r="B147" s="18"/>
      <c r="C147" s="18"/>
      <c r="D147" s="18" t="s">
        <v>98</v>
      </c>
      <c r="E147" s="18" t="s">
        <v>27</v>
      </c>
      <c r="F147" s="3" t="s">
        <v>390</v>
      </c>
      <c r="G147" s="35"/>
      <c r="H147" s="3" t="s">
        <v>391</v>
      </c>
      <c r="J147" s="3">
        <f>MIN(J148:J187)</f>
        <v>9.1</v>
      </c>
      <c r="K147" s="3">
        <f t="shared" si="28"/>
        <v>15.399999999999999</v>
      </c>
      <c r="L147" s="3">
        <f>MAX(L148:L187)</f>
        <v>21.7</v>
      </c>
      <c r="M147" s="3">
        <f t="shared" si="29"/>
        <v>12.6</v>
      </c>
      <c r="N147" s="22" t="s">
        <v>392</v>
      </c>
      <c r="O147" s="22"/>
      <c r="P147" s="3"/>
      <c r="Q147" s="56"/>
      <c r="R147" s="3"/>
      <c r="S147" s="3"/>
      <c r="T147" s="3"/>
      <c r="U147" s="3"/>
      <c r="V147" s="3"/>
      <c r="W147" s="3"/>
      <c r="X147" s="3"/>
      <c r="Y147" s="3"/>
      <c r="Z147" s="3"/>
      <c r="AA147" s="3"/>
      <c r="AB147" s="3"/>
      <c r="AC147" s="3"/>
      <c r="AD147" s="3"/>
      <c r="AE147" s="3"/>
      <c r="AF147" s="3"/>
      <c r="AG147" s="3"/>
      <c r="AH147" s="3"/>
      <c r="AI147" s="3"/>
      <c r="AJ147" s="3"/>
      <c r="AK147" s="55" t="s">
        <v>29</v>
      </c>
    </row>
    <row r="148" spans="1:37" x14ac:dyDescent="0.2">
      <c r="A148" s="1" t="s">
        <v>389</v>
      </c>
      <c r="B148" s="42" t="s">
        <v>393</v>
      </c>
      <c r="C148" s="26" t="s">
        <v>394</v>
      </c>
      <c r="D148" s="3"/>
      <c r="E148" s="3" t="s">
        <v>27</v>
      </c>
      <c r="F148" s="3">
        <v>49</v>
      </c>
      <c r="G148" s="35"/>
      <c r="H148" s="3">
        <v>41</v>
      </c>
      <c r="J148" s="22">
        <v>15.7</v>
      </c>
      <c r="K148" s="3">
        <f t="shared" si="28"/>
        <v>17.049999999999997</v>
      </c>
      <c r="L148" s="3">
        <v>18.399999999999999</v>
      </c>
      <c r="M148" s="3">
        <f t="shared" si="29"/>
        <v>2.6999999999999993</v>
      </c>
      <c r="N148" s="3" t="s">
        <v>827</v>
      </c>
      <c r="O148" s="3"/>
      <c r="P148" s="32" t="s">
        <v>395</v>
      </c>
      <c r="Q148" s="64">
        <v>11.2</v>
      </c>
      <c r="R148" s="8" t="s">
        <v>396</v>
      </c>
      <c r="S148" s="3" t="s">
        <v>807</v>
      </c>
      <c r="T148" s="3"/>
      <c r="U148" s="3"/>
      <c r="V148" s="3"/>
      <c r="W148" s="3"/>
      <c r="X148" s="3"/>
      <c r="Y148" s="3"/>
      <c r="Z148" s="3"/>
      <c r="AA148" s="3"/>
      <c r="AB148" s="3"/>
      <c r="AC148" s="3"/>
      <c r="AD148" s="3"/>
      <c r="AE148" s="3"/>
      <c r="AF148" s="3"/>
      <c r="AG148" s="3"/>
      <c r="AH148" s="3"/>
      <c r="AI148" s="3"/>
      <c r="AJ148" s="3" t="s">
        <v>841</v>
      </c>
      <c r="AK148" s="3"/>
    </row>
    <row r="149" spans="1:37" x14ac:dyDescent="0.2">
      <c r="A149" s="1" t="s">
        <v>389</v>
      </c>
      <c r="B149" s="48" t="str">
        <f>B148</f>
        <v>Chersonian</v>
      </c>
      <c r="C149" s="49" t="str">
        <f>C148</f>
        <v>16 cm</v>
      </c>
      <c r="D149" s="3"/>
      <c r="E149" s="3" t="s">
        <v>27</v>
      </c>
      <c r="F149" s="50">
        <f>F148</f>
        <v>49</v>
      </c>
      <c r="G149" s="51"/>
      <c r="H149" s="50">
        <f>H148</f>
        <v>41</v>
      </c>
      <c r="I149" s="50"/>
      <c r="J149" s="3">
        <v>13.6</v>
      </c>
      <c r="K149" s="3">
        <f t="shared" si="28"/>
        <v>15.100000000000001</v>
      </c>
      <c r="L149" s="46">
        <v>16.600000000000001</v>
      </c>
      <c r="M149" s="3">
        <f t="shared" si="29"/>
        <v>3.0000000000000018</v>
      </c>
      <c r="N149" s="3" t="s">
        <v>828</v>
      </c>
      <c r="O149" s="3"/>
      <c r="P149" s="8" t="s">
        <v>397</v>
      </c>
      <c r="Q149" s="57" t="s">
        <v>234</v>
      </c>
      <c r="R149" s="8" t="s">
        <v>182</v>
      </c>
      <c r="S149" s="46">
        <v>21.7</v>
      </c>
      <c r="T149" s="3"/>
      <c r="U149" s="3"/>
      <c r="V149" s="3"/>
      <c r="W149" s="3"/>
      <c r="X149" s="3"/>
      <c r="Y149" s="3"/>
      <c r="Z149" s="3"/>
      <c r="AA149" s="3"/>
      <c r="AB149" s="3"/>
      <c r="AC149" s="3"/>
      <c r="AD149" s="3"/>
      <c r="AE149" s="3"/>
      <c r="AF149" s="3"/>
      <c r="AG149" s="3"/>
      <c r="AH149" s="3"/>
      <c r="AI149" s="3"/>
      <c r="AJ149" s="3" t="s">
        <v>841</v>
      </c>
      <c r="AK149" s="3"/>
    </row>
    <row r="150" spans="1:37" x14ac:dyDescent="0.2">
      <c r="A150" s="1" t="s">
        <v>389</v>
      </c>
      <c r="B150" s="48" t="str">
        <f>B149</f>
        <v>Chersonian</v>
      </c>
      <c r="C150" s="49" t="str">
        <f>C149</f>
        <v>16 cm</v>
      </c>
      <c r="D150" s="3"/>
      <c r="E150" s="3" t="s">
        <v>27</v>
      </c>
      <c r="F150" s="50">
        <f>F149</f>
        <v>49</v>
      </c>
      <c r="G150" s="51"/>
      <c r="H150" s="50">
        <f>H149</f>
        <v>41</v>
      </c>
      <c r="I150" s="50"/>
      <c r="J150" s="22">
        <v>15.7</v>
      </c>
      <c r="K150" s="3">
        <f t="shared" si="28"/>
        <v>16.149999999999999</v>
      </c>
      <c r="L150" s="46">
        <v>16.600000000000001</v>
      </c>
      <c r="M150" s="3">
        <f t="shared" si="29"/>
        <v>0.90000000000000213</v>
      </c>
      <c r="N150" s="3" t="s">
        <v>829</v>
      </c>
      <c r="O150" s="3"/>
      <c r="P150" s="32" t="s">
        <v>395</v>
      </c>
      <c r="Q150" s="64">
        <v>11.2</v>
      </c>
      <c r="R150" s="8" t="s">
        <v>182</v>
      </c>
      <c r="S150" s="46">
        <v>21.7</v>
      </c>
      <c r="T150" s="3"/>
      <c r="U150" s="3"/>
      <c r="V150" s="3"/>
      <c r="W150" s="3"/>
      <c r="X150" s="3"/>
      <c r="Y150" s="3"/>
      <c r="Z150" s="3"/>
      <c r="AA150" s="3"/>
      <c r="AB150" s="3"/>
      <c r="AC150" s="3"/>
      <c r="AD150" s="3"/>
      <c r="AE150" s="3"/>
      <c r="AF150" s="3"/>
      <c r="AG150" s="3"/>
      <c r="AH150" s="3"/>
      <c r="AI150" s="3"/>
      <c r="AJ150" s="3" t="s">
        <v>841</v>
      </c>
      <c r="AK150" s="3"/>
    </row>
    <row r="151" spans="1:37" x14ac:dyDescent="0.2">
      <c r="A151" s="1" t="s">
        <v>389</v>
      </c>
      <c r="B151" s="42" t="s">
        <v>393</v>
      </c>
      <c r="C151" s="26" t="s">
        <v>398</v>
      </c>
      <c r="D151" s="3"/>
      <c r="E151" s="3" t="s">
        <v>27</v>
      </c>
      <c r="F151" s="3">
        <v>44</v>
      </c>
      <c r="G151" s="35"/>
      <c r="H151" s="3">
        <v>35</v>
      </c>
      <c r="J151" s="46">
        <v>11.6</v>
      </c>
      <c r="K151" s="3">
        <f t="shared" si="28"/>
        <v>15</v>
      </c>
      <c r="L151" s="3">
        <v>18.399999999999999</v>
      </c>
      <c r="M151" s="3">
        <f t="shared" si="29"/>
        <v>6.7999999999999989</v>
      </c>
      <c r="N151" s="3" t="s">
        <v>830</v>
      </c>
      <c r="O151" s="3"/>
      <c r="P151" s="8" t="s">
        <v>396</v>
      </c>
      <c r="Q151" s="62" t="s">
        <v>787</v>
      </c>
      <c r="R151" s="8" t="s">
        <v>396</v>
      </c>
      <c r="S151" s="3" t="s">
        <v>807</v>
      </c>
      <c r="T151" s="3"/>
      <c r="U151" s="3"/>
      <c r="V151" s="3"/>
      <c r="W151" s="3"/>
      <c r="X151" s="3"/>
      <c r="Y151" s="3"/>
      <c r="Z151" s="3"/>
      <c r="AA151" s="3"/>
      <c r="AB151" s="3"/>
      <c r="AC151" s="3"/>
      <c r="AD151" s="3"/>
      <c r="AE151" s="3"/>
      <c r="AF151" s="3"/>
      <c r="AG151" s="3"/>
      <c r="AH151" s="3"/>
      <c r="AI151" s="3"/>
      <c r="AJ151" s="3" t="s">
        <v>841</v>
      </c>
      <c r="AK151" s="3"/>
    </row>
    <row r="152" spans="1:37" x14ac:dyDescent="0.2">
      <c r="A152" s="1" t="s">
        <v>389</v>
      </c>
      <c r="B152" s="48" t="str">
        <f>B151</f>
        <v>Chersonian</v>
      </c>
      <c r="C152" s="49" t="str">
        <f>C151</f>
        <v>81 cm</v>
      </c>
      <c r="D152" s="3"/>
      <c r="E152" s="3" t="s">
        <v>27</v>
      </c>
      <c r="F152" s="50">
        <f>F151</f>
        <v>44</v>
      </c>
      <c r="G152" s="51"/>
      <c r="H152" s="50">
        <f>H151</f>
        <v>35</v>
      </c>
      <c r="I152" s="50"/>
      <c r="J152" s="22">
        <v>15.7</v>
      </c>
      <c r="K152" s="3">
        <f t="shared" si="28"/>
        <v>17.049999999999997</v>
      </c>
      <c r="L152" s="3">
        <v>18.399999999999999</v>
      </c>
      <c r="M152" s="3">
        <f t="shared" si="29"/>
        <v>2.6999999999999993</v>
      </c>
      <c r="N152" s="3" t="s">
        <v>831</v>
      </c>
      <c r="O152" s="3"/>
      <c r="P152" s="32" t="s">
        <v>395</v>
      </c>
      <c r="Q152" s="64">
        <v>11.2</v>
      </c>
      <c r="R152" s="8" t="s">
        <v>396</v>
      </c>
      <c r="S152" s="3" t="s">
        <v>807</v>
      </c>
      <c r="T152" s="3"/>
      <c r="U152" s="3"/>
      <c r="V152" s="3"/>
      <c r="W152" s="3"/>
      <c r="X152" s="3"/>
      <c r="Y152" s="3"/>
      <c r="Z152" s="3"/>
      <c r="AA152" s="3"/>
      <c r="AB152" s="3"/>
      <c r="AC152" s="3"/>
      <c r="AD152" s="3"/>
      <c r="AE152" s="3"/>
      <c r="AF152" s="3"/>
      <c r="AG152" s="3"/>
      <c r="AH152" s="3"/>
      <c r="AI152" s="3"/>
      <c r="AJ152" s="3" t="s">
        <v>841</v>
      </c>
      <c r="AK152" s="3"/>
    </row>
    <row r="153" spans="1:37" x14ac:dyDescent="0.2">
      <c r="A153" s="1" t="s">
        <v>389</v>
      </c>
      <c r="B153" s="42" t="s">
        <v>393</v>
      </c>
      <c r="C153" s="26" t="s">
        <v>399</v>
      </c>
      <c r="D153" s="3"/>
      <c r="E153" s="3" t="s">
        <v>27</v>
      </c>
      <c r="F153" s="3">
        <v>51</v>
      </c>
      <c r="G153" s="35"/>
      <c r="H153" s="3">
        <v>42</v>
      </c>
      <c r="J153" s="3">
        <v>13.6</v>
      </c>
      <c r="K153" s="3">
        <f t="shared" si="28"/>
        <v>15.100000000000001</v>
      </c>
      <c r="L153" s="46">
        <v>16.600000000000001</v>
      </c>
      <c r="M153" s="3">
        <f t="shared" si="29"/>
        <v>3.0000000000000018</v>
      </c>
      <c r="N153" s="3" t="s">
        <v>832</v>
      </c>
      <c r="O153" s="3"/>
      <c r="P153" s="8" t="s">
        <v>397</v>
      </c>
      <c r="Q153" s="57" t="s">
        <v>234</v>
      </c>
      <c r="R153" s="8" t="s">
        <v>182</v>
      </c>
      <c r="S153" s="46">
        <v>21.7</v>
      </c>
      <c r="T153" s="3"/>
      <c r="U153" s="3"/>
      <c r="V153" s="3"/>
      <c r="W153" s="3"/>
      <c r="X153" s="3"/>
      <c r="Y153" s="3"/>
      <c r="Z153" s="3"/>
      <c r="AA153" s="3"/>
      <c r="AB153" s="3"/>
      <c r="AC153" s="3"/>
      <c r="AD153" s="3"/>
      <c r="AE153" s="3"/>
      <c r="AF153" s="3"/>
      <c r="AG153" s="3"/>
      <c r="AH153" s="3"/>
      <c r="AI153" s="3"/>
      <c r="AJ153" s="3" t="s">
        <v>841</v>
      </c>
      <c r="AK153" s="3"/>
    </row>
    <row r="154" spans="1:37" x14ac:dyDescent="0.2">
      <c r="A154" s="1" t="s">
        <v>389</v>
      </c>
      <c r="B154" s="48" t="str">
        <f>B153</f>
        <v>Chersonian</v>
      </c>
      <c r="C154" s="49" t="str">
        <f>C153</f>
        <v>85 cm</v>
      </c>
      <c r="D154" s="3"/>
      <c r="E154" s="3" t="s">
        <v>27</v>
      </c>
      <c r="F154" s="50">
        <f>F153</f>
        <v>51</v>
      </c>
      <c r="G154" s="51"/>
      <c r="H154" s="50">
        <f>H153</f>
        <v>42</v>
      </c>
      <c r="I154" s="50"/>
      <c r="J154" s="22">
        <v>15.7</v>
      </c>
      <c r="K154" s="3">
        <f t="shared" si="28"/>
        <v>16.149999999999999</v>
      </c>
      <c r="L154" s="46">
        <v>16.600000000000001</v>
      </c>
      <c r="M154" s="3">
        <f t="shared" si="29"/>
        <v>0.90000000000000213</v>
      </c>
      <c r="N154" s="3" t="s">
        <v>833</v>
      </c>
      <c r="O154" s="3"/>
      <c r="P154" s="32" t="s">
        <v>395</v>
      </c>
      <c r="Q154" s="64">
        <v>11.2</v>
      </c>
      <c r="R154" s="8" t="s">
        <v>182</v>
      </c>
      <c r="S154" s="46">
        <v>21.7</v>
      </c>
      <c r="T154" s="3"/>
      <c r="U154" s="3"/>
      <c r="V154" s="3"/>
      <c r="W154" s="3"/>
      <c r="X154" s="3"/>
      <c r="Y154" s="3"/>
      <c r="Z154" s="3"/>
      <c r="AA154" s="3"/>
      <c r="AB154" s="3"/>
      <c r="AC154" s="3"/>
      <c r="AD154" s="3"/>
      <c r="AE154" s="3"/>
      <c r="AF154" s="3"/>
      <c r="AG154" s="3"/>
      <c r="AH154" s="3"/>
      <c r="AI154" s="3"/>
      <c r="AJ154" s="3" t="s">
        <v>841</v>
      </c>
      <c r="AK154" s="3"/>
    </row>
    <row r="155" spans="1:37" x14ac:dyDescent="0.2">
      <c r="A155" s="1" t="s">
        <v>389</v>
      </c>
      <c r="B155" s="42" t="s">
        <v>400</v>
      </c>
      <c r="C155" s="31" t="s">
        <v>401</v>
      </c>
      <c r="D155" s="3"/>
      <c r="E155" s="3" t="s">
        <v>27</v>
      </c>
      <c r="F155" s="3">
        <v>43</v>
      </c>
      <c r="G155" s="35"/>
      <c r="H155" s="3">
        <v>37</v>
      </c>
      <c r="J155" s="46">
        <v>11.6</v>
      </c>
      <c r="K155" s="3">
        <f t="shared" si="28"/>
        <v>14.100000000000001</v>
      </c>
      <c r="L155" s="46">
        <v>16.600000000000001</v>
      </c>
      <c r="M155" s="3">
        <f t="shared" si="29"/>
        <v>5.0000000000000018</v>
      </c>
      <c r="N155" s="3" t="s">
        <v>834</v>
      </c>
      <c r="O155" s="3"/>
      <c r="P155" s="8" t="s">
        <v>396</v>
      </c>
      <c r="Q155" s="62" t="s">
        <v>787</v>
      </c>
      <c r="R155" s="8" t="s">
        <v>182</v>
      </c>
      <c r="S155" s="46">
        <v>21.7</v>
      </c>
      <c r="T155" s="3"/>
      <c r="U155" s="3"/>
      <c r="V155" s="3"/>
      <c r="W155" s="3"/>
      <c r="X155" s="3"/>
      <c r="Y155" s="3"/>
      <c r="Z155" s="3"/>
      <c r="AA155" s="3"/>
      <c r="AB155" s="3"/>
      <c r="AC155" s="3"/>
      <c r="AD155" s="3"/>
      <c r="AE155" s="3"/>
      <c r="AF155" s="3"/>
      <c r="AG155" s="3"/>
      <c r="AH155" s="3"/>
      <c r="AI155" s="3"/>
      <c r="AJ155" s="3" t="s">
        <v>841</v>
      </c>
      <c r="AK155" s="3"/>
    </row>
    <row r="156" spans="1:37" x14ac:dyDescent="0.2">
      <c r="A156" s="1" t="s">
        <v>389</v>
      </c>
      <c r="B156" s="48" t="str">
        <f>B155</f>
        <v>Bessarabian</v>
      </c>
      <c r="C156" s="49" t="str">
        <f>C155</f>
        <v>97.5 cm</v>
      </c>
      <c r="D156" s="3"/>
      <c r="E156" s="3" t="s">
        <v>27</v>
      </c>
      <c r="F156" s="50">
        <f>F155</f>
        <v>43</v>
      </c>
      <c r="G156" s="51"/>
      <c r="H156" s="50">
        <f>H155</f>
        <v>37</v>
      </c>
      <c r="I156" s="50"/>
      <c r="J156" s="22">
        <v>15.7</v>
      </c>
      <c r="K156" s="3">
        <f t="shared" si="28"/>
        <v>16.149999999999999</v>
      </c>
      <c r="L156" s="46">
        <v>16.600000000000001</v>
      </c>
      <c r="M156" s="3">
        <f t="shared" si="29"/>
        <v>0.90000000000000213</v>
      </c>
      <c r="N156" s="3" t="s">
        <v>833</v>
      </c>
      <c r="O156" s="3"/>
      <c r="P156" s="32" t="s">
        <v>395</v>
      </c>
      <c r="Q156" s="64">
        <v>11.2</v>
      </c>
      <c r="R156" s="8" t="s">
        <v>182</v>
      </c>
      <c r="S156" s="46">
        <v>21.7</v>
      </c>
      <c r="T156" s="3"/>
      <c r="U156" s="3"/>
      <c r="V156" s="3"/>
      <c r="W156" s="3"/>
      <c r="X156" s="3"/>
      <c r="Y156" s="3"/>
      <c r="Z156" s="3"/>
      <c r="AA156" s="3"/>
      <c r="AB156" s="3"/>
      <c r="AC156" s="3"/>
      <c r="AD156" s="3"/>
      <c r="AE156" s="3"/>
      <c r="AF156" s="3"/>
      <c r="AG156" s="3"/>
      <c r="AH156" s="3"/>
      <c r="AI156" s="3"/>
      <c r="AJ156" s="3" t="s">
        <v>841</v>
      </c>
      <c r="AK156" s="3"/>
    </row>
    <row r="157" spans="1:37" x14ac:dyDescent="0.2">
      <c r="A157" s="1" t="s">
        <v>389</v>
      </c>
      <c r="B157" s="42" t="s">
        <v>400</v>
      </c>
      <c r="C157" s="31" t="s">
        <v>402</v>
      </c>
      <c r="D157" s="3"/>
      <c r="E157" s="3" t="s">
        <v>27</v>
      </c>
      <c r="F157" s="3">
        <v>49</v>
      </c>
      <c r="G157" s="35"/>
      <c r="H157" s="3">
        <v>40</v>
      </c>
      <c r="J157" s="22">
        <v>15.7</v>
      </c>
      <c r="K157" s="22">
        <f t="shared" si="28"/>
        <v>17.049999999999997</v>
      </c>
      <c r="L157" s="22">
        <v>18.399999999999999</v>
      </c>
      <c r="M157" s="3">
        <f t="shared" si="29"/>
        <v>2.6999999999999993</v>
      </c>
      <c r="N157" s="3" t="s">
        <v>833</v>
      </c>
      <c r="O157" s="3"/>
      <c r="P157" s="32" t="s">
        <v>395</v>
      </c>
      <c r="Q157" s="64">
        <v>11.2</v>
      </c>
      <c r="R157" s="8" t="s">
        <v>396</v>
      </c>
      <c r="S157" s="3" t="s">
        <v>807</v>
      </c>
      <c r="T157" s="3"/>
      <c r="U157" s="3"/>
      <c r="V157" s="3"/>
      <c r="W157" s="3"/>
      <c r="X157" s="3"/>
      <c r="Y157" s="3"/>
      <c r="Z157" s="3"/>
      <c r="AA157" s="3"/>
      <c r="AB157" s="3"/>
      <c r="AC157" s="3"/>
      <c r="AD157" s="3"/>
      <c r="AE157" s="3"/>
      <c r="AF157" s="3"/>
      <c r="AG157" s="3"/>
      <c r="AH157" s="3"/>
      <c r="AI157" s="3"/>
      <c r="AJ157" s="3" t="s">
        <v>841</v>
      </c>
      <c r="AK157" s="3"/>
    </row>
    <row r="158" spans="1:37" x14ac:dyDescent="0.2">
      <c r="A158" s="1" t="s">
        <v>389</v>
      </c>
      <c r="B158" s="42" t="s">
        <v>400</v>
      </c>
      <c r="C158" s="31" t="s">
        <v>403</v>
      </c>
      <c r="D158" s="3"/>
      <c r="E158" s="3" t="s">
        <v>27</v>
      </c>
      <c r="F158" s="3">
        <v>42</v>
      </c>
      <c r="G158" s="35"/>
      <c r="H158" s="3">
        <v>36</v>
      </c>
      <c r="J158" s="22">
        <v>15.7</v>
      </c>
      <c r="K158" s="3">
        <f t="shared" si="28"/>
        <v>17.049999999999997</v>
      </c>
      <c r="L158" s="3">
        <v>18.399999999999999</v>
      </c>
      <c r="M158" s="3">
        <f t="shared" si="29"/>
        <v>2.6999999999999993</v>
      </c>
      <c r="N158" s="3" t="s">
        <v>833</v>
      </c>
      <c r="O158" s="3"/>
      <c r="P158" s="32" t="s">
        <v>395</v>
      </c>
      <c r="Q158" s="64">
        <v>11.2</v>
      </c>
      <c r="R158" s="8" t="s">
        <v>396</v>
      </c>
      <c r="S158" s="3" t="s">
        <v>807</v>
      </c>
      <c r="T158" s="3"/>
      <c r="U158" s="3"/>
      <c r="V158" s="3"/>
      <c r="W158" s="3"/>
      <c r="X158" s="3"/>
      <c r="Y158" s="3"/>
      <c r="Z158" s="3"/>
      <c r="AA158" s="3"/>
      <c r="AB158" s="3"/>
      <c r="AC158" s="3"/>
      <c r="AD158" s="3"/>
      <c r="AE158" s="3"/>
      <c r="AF158" s="3"/>
      <c r="AG158" s="3"/>
      <c r="AH158" s="3"/>
      <c r="AI158" s="3"/>
      <c r="AJ158" s="3" t="s">
        <v>841</v>
      </c>
      <c r="AK158" s="3"/>
    </row>
    <row r="159" spans="1:37" x14ac:dyDescent="0.2">
      <c r="A159" s="1" t="s">
        <v>389</v>
      </c>
      <c r="B159" s="42" t="s">
        <v>400</v>
      </c>
      <c r="C159" s="31" t="s">
        <v>404</v>
      </c>
      <c r="D159" s="3"/>
      <c r="E159" s="3" t="s">
        <v>27</v>
      </c>
      <c r="F159" s="3">
        <v>43</v>
      </c>
      <c r="G159" s="35"/>
      <c r="H159" s="3">
        <v>38</v>
      </c>
      <c r="J159" s="3">
        <v>13.6</v>
      </c>
      <c r="K159" s="3">
        <f t="shared" si="28"/>
        <v>15.100000000000001</v>
      </c>
      <c r="L159" s="3">
        <v>16.600000000000001</v>
      </c>
      <c r="M159" s="3">
        <f t="shared" si="29"/>
        <v>3.0000000000000018</v>
      </c>
      <c r="N159" s="3" t="s">
        <v>834</v>
      </c>
      <c r="O159" s="3"/>
      <c r="P159" s="8" t="s">
        <v>397</v>
      </c>
      <c r="Q159" s="57" t="s">
        <v>234</v>
      </c>
      <c r="R159" s="3"/>
      <c r="S159" s="3"/>
      <c r="T159" s="3"/>
      <c r="U159" s="3"/>
      <c r="V159" s="3"/>
      <c r="W159" s="3"/>
      <c r="X159" s="3"/>
      <c r="Y159" s="3"/>
      <c r="Z159" s="3"/>
      <c r="AA159" s="3"/>
      <c r="AB159" s="3"/>
      <c r="AC159" s="3"/>
      <c r="AD159" s="3"/>
      <c r="AE159" s="3"/>
      <c r="AF159" s="3"/>
      <c r="AG159" s="3"/>
      <c r="AH159" s="3"/>
      <c r="AI159" s="3"/>
      <c r="AJ159" s="3" t="s">
        <v>841</v>
      </c>
      <c r="AK159" s="3"/>
    </row>
    <row r="160" spans="1:37" x14ac:dyDescent="0.2">
      <c r="A160" s="1" t="s">
        <v>389</v>
      </c>
      <c r="B160" s="48" t="str">
        <f>B159</f>
        <v>Bessarabian</v>
      </c>
      <c r="C160" s="49" t="str">
        <f>C159</f>
        <v>120 cm</v>
      </c>
      <c r="D160" s="3"/>
      <c r="E160" s="3" t="s">
        <v>27</v>
      </c>
      <c r="F160" s="50">
        <f>F159</f>
        <v>43</v>
      </c>
      <c r="G160" s="51"/>
      <c r="H160" s="50">
        <f>H159</f>
        <v>38</v>
      </c>
      <c r="I160" s="50"/>
      <c r="J160" s="22">
        <v>13.6</v>
      </c>
      <c r="K160" s="3">
        <f t="shared" si="28"/>
        <v>15.100000000000001</v>
      </c>
      <c r="L160" s="3">
        <v>16.600000000000001</v>
      </c>
      <c r="M160" s="3">
        <f t="shared" si="29"/>
        <v>3.0000000000000018</v>
      </c>
      <c r="N160" s="3" t="s">
        <v>833</v>
      </c>
      <c r="O160" s="3"/>
      <c r="P160" s="32" t="s">
        <v>395</v>
      </c>
      <c r="Q160" s="64">
        <v>11.2</v>
      </c>
      <c r="R160" s="8" t="s">
        <v>813</v>
      </c>
      <c r="S160" s="3" t="s">
        <v>234</v>
      </c>
      <c r="T160" s="3"/>
      <c r="U160" s="3"/>
      <c r="V160" s="3"/>
      <c r="W160" s="3"/>
      <c r="X160" s="3"/>
      <c r="Y160" s="3"/>
      <c r="Z160" s="3"/>
      <c r="AA160" s="3"/>
      <c r="AB160" s="3"/>
      <c r="AC160" s="3"/>
      <c r="AD160" s="3"/>
      <c r="AE160" s="3"/>
      <c r="AF160" s="3"/>
      <c r="AG160" s="3"/>
      <c r="AH160" s="3"/>
      <c r="AI160" s="3"/>
      <c r="AJ160" s="3" t="s">
        <v>841</v>
      </c>
      <c r="AK160" s="3"/>
    </row>
    <row r="161" spans="1:37" x14ac:dyDescent="0.2">
      <c r="A161" s="1" t="s">
        <v>389</v>
      </c>
      <c r="B161" s="42" t="s">
        <v>400</v>
      </c>
      <c r="C161" s="31" t="s">
        <v>405</v>
      </c>
      <c r="D161" s="3"/>
      <c r="E161" s="3" t="s">
        <v>27</v>
      </c>
      <c r="F161" s="3">
        <v>36</v>
      </c>
      <c r="G161" s="35"/>
      <c r="H161" s="3">
        <v>29</v>
      </c>
      <c r="J161" s="22">
        <v>15.7</v>
      </c>
      <c r="K161" s="3">
        <f t="shared" si="28"/>
        <v>17.049999999999997</v>
      </c>
      <c r="L161" s="3">
        <v>18.399999999999999</v>
      </c>
      <c r="M161" s="3">
        <f t="shared" si="29"/>
        <v>2.6999999999999993</v>
      </c>
      <c r="N161" s="3" t="s">
        <v>833</v>
      </c>
      <c r="O161" s="3"/>
      <c r="P161" s="32" t="s">
        <v>395</v>
      </c>
      <c r="Q161" s="64">
        <v>11.2</v>
      </c>
      <c r="R161" s="8" t="s">
        <v>396</v>
      </c>
      <c r="S161" s="3" t="s">
        <v>807</v>
      </c>
      <c r="T161" s="3"/>
      <c r="U161" s="3"/>
      <c r="V161" s="3"/>
      <c r="W161" s="3"/>
      <c r="X161" s="3"/>
      <c r="Y161" s="3"/>
      <c r="Z161" s="3"/>
      <c r="AA161" s="3"/>
      <c r="AB161" s="3"/>
      <c r="AC161" s="3"/>
      <c r="AD161" s="3"/>
      <c r="AE161" s="3"/>
      <c r="AF161" s="3"/>
      <c r="AG161" s="3"/>
      <c r="AH161" s="3"/>
      <c r="AI161" s="3"/>
      <c r="AJ161" s="3" t="s">
        <v>841</v>
      </c>
      <c r="AK161" s="3"/>
    </row>
    <row r="162" spans="1:37" x14ac:dyDescent="0.2">
      <c r="A162" s="1" t="s">
        <v>389</v>
      </c>
      <c r="B162" s="42" t="s">
        <v>400</v>
      </c>
      <c r="C162" s="31" t="s">
        <v>406</v>
      </c>
      <c r="D162" s="3"/>
      <c r="E162" s="3" t="s">
        <v>27</v>
      </c>
      <c r="F162" s="3">
        <v>13</v>
      </c>
      <c r="G162" s="35"/>
      <c r="H162" s="3">
        <v>13</v>
      </c>
      <c r="J162" s="46">
        <v>11.6</v>
      </c>
      <c r="K162" s="3">
        <f t="shared" si="28"/>
        <v>14.100000000000001</v>
      </c>
      <c r="L162" s="3">
        <v>16.600000000000001</v>
      </c>
      <c r="M162" s="3">
        <f t="shared" si="29"/>
        <v>5.0000000000000018</v>
      </c>
      <c r="N162" s="3" t="s">
        <v>835</v>
      </c>
      <c r="O162" s="3"/>
      <c r="P162" s="8" t="s">
        <v>396</v>
      </c>
      <c r="Q162" s="62" t="s">
        <v>787</v>
      </c>
      <c r="R162" s="8" t="s">
        <v>813</v>
      </c>
      <c r="S162" s="3" t="s">
        <v>234</v>
      </c>
      <c r="T162" s="3"/>
      <c r="U162" s="3"/>
      <c r="V162" s="3"/>
      <c r="W162" s="3"/>
      <c r="X162" s="3"/>
      <c r="Y162" s="3"/>
      <c r="Z162" s="3"/>
      <c r="AA162" s="3"/>
      <c r="AB162" s="3"/>
      <c r="AC162" s="3"/>
      <c r="AD162" s="3"/>
      <c r="AE162" s="3"/>
      <c r="AF162" s="3"/>
      <c r="AG162" s="3"/>
      <c r="AH162" s="3"/>
      <c r="AI162" s="3"/>
      <c r="AJ162" s="3" t="s">
        <v>841</v>
      </c>
      <c r="AK162" s="3"/>
    </row>
    <row r="163" spans="1:37" x14ac:dyDescent="0.2">
      <c r="A163" s="1" t="s">
        <v>389</v>
      </c>
      <c r="B163" s="48" t="str">
        <f>B162</f>
        <v>Bessarabian</v>
      </c>
      <c r="C163" s="49" t="str">
        <f>C162</f>
        <v>125.4 cm</v>
      </c>
      <c r="D163" s="3"/>
      <c r="E163" s="3" t="s">
        <v>27</v>
      </c>
      <c r="F163" s="50">
        <f>F162</f>
        <v>13</v>
      </c>
      <c r="G163" s="51"/>
      <c r="H163" s="50">
        <f>H162</f>
        <v>13</v>
      </c>
      <c r="I163" s="50"/>
      <c r="J163" s="22">
        <v>15.7</v>
      </c>
      <c r="K163" s="3">
        <f t="shared" si="28"/>
        <v>16.149999999999999</v>
      </c>
      <c r="L163" s="3">
        <v>16.600000000000001</v>
      </c>
      <c r="M163" s="3">
        <f t="shared" si="29"/>
        <v>0.90000000000000213</v>
      </c>
      <c r="N163" s="3" t="s">
        <v>833</v>
      </c>
      <c r="O163" s="3"/>
      <c r="P163" s="32" t="s">
        <v>395</v>
      </c>
      <c r="Q163" s="64">
        <v>11.2</v>
      </c>
      <c r="R163" s="8" t="s">
        <v>813</v>
      </c>
      <c r="S163" s="3" t="s">
        <v>234</v>
      </c>
      <c r="T163" s="3"/>
      <c r="U163" s="3"/>
      <c r="V163" s="3"/>
      <c r="W163" s="3"/>
      <c r="X163" s="3"/>
      <c r="Y163" s="3"/>
      <c r="Z163" s="3"/>
      <c r="AA163" s="3"/>
      <c r="AB163" s="3"/>
      <c r="AC163" s="3"/>
      <c r="AD163" s="3"/>
      <c r="AE163" s="3"/>
      <c r="AF163" s="3"/>
      <c r="AG163" s="3"/>
      <c r="AH163" s="3"/>
      <c r="AI163" s="3"/>
      <c r="AJ163" s="3" t="s">
        <v>841</v>
      </c>
      <c r="AK163" s="3"/>
    </row>
    <row r="164" spans="1:37" x14ac:dyDescent="0.2">
      <c r="A164" s="1" t="s">
        <v>389</v>
      </c>
      <c r="B164" s="42" t="s">
        <v>400</v>
      </c>
      <c r="C164" s="31" t="s">
        <v>407</v>
      </c>
      <c r="D164" s="3"/>
      <c r="E164" s="3" t="s">
        <v>27</v>
      </c>
      <c r="F164" s="3">
        <v>19</v>
      </c>
      <c r="G164" s="35"/>
      <c r="H164" s="3">
        <v>18</v>
      </c>
      <c r="J164" s="46">
        <v>11.6</v>
      </c>
      <c r="K164" s="3">
        <f t="shared" si="28"/>
        <v>15</v>
      </c>
      <c r="L164" s="3">
        <v>18.399999999999999</v>
      </c>
      <c r="M164" s="3">
        <f t="shared" si="29"/>
        <v>6.7999999999999989</v>
      </c>
      <c r="N164" s="3" t="s">
        <v>833</v>
      </c>
      <c r="O164" s="3"/>
      <c r="P164" s="8" t="s">
        <v>396</v>
      </c>
      <c r="Q164" s="62" t="s">
        <v>787</v>
      </c>
      <c r="R164" s="8" t="s">
        <v>396</v>
      </c>
      <c r="S164" s="3" t="s">
        <v>807</v>
      </c>
      <c r="T164" s="3"/>
      <c r="U164" s="3"/>
      <c r="V164" s="3"/>
      <c r="W164" s="3"/>
      <c r="X164" s="3"/>
      <c r="Y164" s="3"/>
      <c r="Z164" s="3"/>
      <c r="AA164" s="3"/>
      <c r="AB164" s="3"/>
      <c r="AC164" s="3"/>
      <c r="AD164" s="3"/>
      <c r="AE164" s="3"/>
      <c r="AF164" s="3"/>
      <c r="AG164" s="3"/>
      <c r="AH164" s="3"/>
      <c r="AI164" s="3"/>
      <c r="AJ164" s="3" t="s">
        <v>841</v>
      </c>
      <c r="AK164" s="3"/>
    </row>
    <row r="165" spans="1:37" x14ac:dyDescent="0.2">
      <c r="A165" s="1" t="s">
        <v>389</v>
      </c>
      <c r="B165" s="42" t="s">
        <v>400</v>
      </c>
      <c r="C165" s="31" t="s">
        <v>408</v>
      </c>
      <c r="D165" s="3"/>
      <c r="E165" s="3" t="s">
        <v>27</v>
      </c>
      <c r="F165" s="3">
        <v>47</v>
      </c>
      <c r="G165" s="35"/>
      <c r="H165" s="3">
        <v>39</v>
      </c>
      <c r="J165" s="22">
        <v>15.6</v>
      </c>
      <c r="K165" s="3">
        <f t="shared" si="28"/>
        <v>16.05</v>
      </c>
      <c r="L165" s="3">
        <v>16.5</v>
      </c>
      <c r="M165" s="3">
        <f t="shared" si="29"/>
        <v>0.90000000000000036</v>
      </c>
      <c r="N165" s="3" t="s">
        <v>833</v>
      </c>
      <c r="O165" s="3"/>
      <c r="P165" s="32" t="s">
        <v>409</v>
      </c>
      <c r="Q165" s="64">
        <v>13.5</v>
      </c>
      <c r="R165" s="8" t="s">
        <v>410</v>
      </c>
      <c r="S165" s="3" t="s">
        <v>234</v>
      </c>
      <c r="T165" s="3"/>
      <c r="U165" s="3"/>
      <c r="V165" s="3"/>
      <c r="W165" s="3"/>
      <c r="X165" s="3"/>
      <c r="Y165" s="3"/>
      <c r="Z165" s="3"/>
      <c r="AA165" s="3"/>
      <c r="AB165" s="3"/>
      <c r="AC165" s="3"/>
      <c r="AD165" s="3"/>
      <c r="AE165" s="3"/>
      <c r="AF165" s="3"/>
      <c r="AG165" s="3"/>
      <c r="AH165" s="3"/>
      <c r="AI165" s="3"/>
      <c r="AJ165" s="3" t="s">
        <v>841</v>
      </c>
      <c r="AK165" s="3"/>
    </row>
    <row r="166" spans="1:37" x14ac:dyDescent="0.2">
      <c r="A166" s="1" t="s">
        <v>389</v>
      </c>
      <c r="B166" s="42" t="s">
        <v>400</v>
      </c>
      <c r="C166" s="26" t="s">
        <v>411</v>
      </c>
      <c r="D166" s="3"/>
      <c r="E166" s="3" t="s">
        <v>27</v>
      </c>
      <c r="F166" s="50">
        <v>21</v>
      </c>
      <c r="G166" s="51"/>
      <c r="H166" s="50">
        <v>17</v>
      </c>
      <c r="I166" s="50"/>
      <c r="J166" s="22">
        <v>15.6</v>
      </c>
      <c r="K166" s="3">
        <f t="shared" si="28"/>
        <v>16.05</v>
      </c>
      <c r="L166" s="3">
        <v>16.5</v>
      </c>
      <c r="M166" s="3">
        <f t="shared" si="29"/>
        <v>0.90000000000000036</v>
      </c>
      <c r="N166" s="3" t="s">
        <v>833</v>
      </c>
      <c r="O166" s="3"/>
      <c r="P166" s="22" t="s">
        <v>412</v>
      </c>
      <c r="Q166" s="64">
        <v>13.5</v>
      </c>
      <c r="R166" s="8" t="s">
        <v>410</v>
      </c>
      <c r="S166" s="3" t="s">
        <v>234</v>
      </c>
      <c r="T166" s="3"/>
      <c r="U166" s="3"/>
      <c r="V166" s="3"/>
      <c r="W166" s="3"/>
      <c r="X166" s="3"/>
      <c r="Y166" s="3"/>
      <c r="Z166" s="3"/>
      <c r="AA166" s="3"/>
      <c r="AB166" s="3"/>
      <c r="AC166" s="3"/>
      <c r="AD166" s="3"/>
      <c r="AE166" s="3"/>
      <c r="AF166" s="3"/>
      <c r="AG166" s="3"/>
      <c r="AH166" s="3"/>
      <c r="AI166" s="3"/>
      <c r="AJ166" s="3" t="s">
        <v>841</v>
      </c>
      <c r="AK166" s="3"/>
    </row>
    <row r="167" spans="1:37" x14ac:dyDescent="0.2">
      <c r="A167" s="1" t="s">
        <v>389</v>
      </c>
      <c r="B167" s="42" t="s">
        <v>400</v>
      </c>
      <c r="C167" s="26" t="s">
        <v>413</v>
      </c>
      <c r="D167" s="3"/>
      <c r="E167" s="3" t="s">
        <v>27</v>
      </c>
      <c r="F167" s="3">
        <v>50</v>
      </c>
      <c r="G167" s="35"/>
      <c r="H167" s="3">
        <v>43</v>
      </c>
      <c r="J167" s="22">
        <v>13.6</v>
      </c>
      <c r="K167" s="3">
        <f t="shared" si="28"/>
        <v>15.05</v>
      </c>
      <c r="L167" s="3">
        <v>16.5</v>
      </c>
      <c r="M167" s="3">
        <f t="shared" si="29"/>
        <v>2.9000000000000004</v>
      </c>
      <c r="N167" s="3" t="s">
        <v>834</v>
      </c>
      <c r="O167" s="3"/>
      <c r="P167" s="32" t="s">
        <v>168</v>
      </c>
      <c r="Q167" s="64">
        <v>5.7</v>
      </c>
      <c r="R167" s="8" t="s">
        <v>410</v>
      </c>
      <c r="S167" s="3" t="s">
        <v>234</v>
      </c>
      <c r="T167" s="3"/>
      <c r="U167" s="3"/>
      <c r="V167" s="3"/>
      <c r="W167" s="3"/>
      <c r="X167" s="3"/>
      <c r="Y167" s="3"/>
      <c r="Z167" s="3"/>
      <c r="AA167" s="3"/>
      <c r="AB167" s="3"/>
      <c r="AC167" s="3"/>
      <c r="AD167" s="3"/>
      <c r="AE167" s="3"/>
      <c r="AF167" s="3"/>
      <c r="AG167" s="3"/>
      <c r="AH167" s="3"/>
      <c r="AI167" s="3"/>
      <c r="AJ167" s="3" t="s">
        <v>841</v>
      </c>
      <c r="AK167" s="3"/>
    </row>
    <row r="168" spans="1:37" x14ac:dyDescent="0.2">
      <c r="A168" s="1" t="s">
        <v>389</v>
      </c>
      <c r="B168" s="48" t="str">
        <f>B167</f>
        <v>Bessarabian</v>
      </c>
      <c r="C168" s="49" t="str">
        <f>C167</f>
        <v>133cm</v>
      </c>
      <c r="D168" s="3"/>
      <c r="E168" s="3" t="s">
        <v>27</v>
      </c>
      <c r="F168" s="50">
        <f>F167</f>
        <v>50</v>
      </c>
      <c r="G168" s="51"/>
      <c r="H168" s="50">
        <f>H167</f>
        <v>43</v>
      </c>
      <c r="I168" s="50"/>
      <c r="J168" s="22">
        <v>15.7</v>
      </c>
      <c r="K168" s="3">
        <f t="shared" si="28"/>
        <v>16.100000000000001</v>
      </c>
      <c r="L168" s="3">
        <v>16.5</v>
      </c>
      <c r="M168" s="3">
        <f t="shared" si="29"/>
        <v>0.80000000000000071</v>
      </c>
      <c r="N168" s="3" t="s">
        <v>833</v>
      </c>
      <c r="O168" s="3"/>
      <c r="P168" s="32" t="s">
        <v>395</v>
      </c>
      <c r="Q168" s="64">
        <v>11.2</v>
      </c>
      <c r="R168" s="8" t="s">
        <v>410</v>
      </c>
      <c r="S168" s="3" t="s">
        <v>234</v>
      </c>
      <c r="T168" s="3"/>
      <c r="U168" s="3"/>
      <c r="V168" s="3"/>
      <c r="W168" s="3"/>
      <c r="X168" s="3"/>
      <c r="Y168" s="3"/>
      <c r="Z168" s="3"/>
      <c r="AA168" s="3"/>
      <c r="AB168" s="3"/>
      <c r="AC168" s="3"/>
      <c r="AD168" s="3"/>
      <c r="AE168" s="3"/>
      <c r="AF168" s="3"/>
      <c r="AG168" s="3"/>
      <c r="AH168" s="3"/>
      <c r="AI168" s="3"/>
      <c r="AJ168" s="3" t="s">
        <v>841</v>
      </c>
      <c r="AK168" s="3"/>
    </row>
    <row r="169" spans="1:37" x14ac:dyDescent="0.2">
      <c r="A169" s="1" t="s">
        <v>389</v>
      </c>
      <c r="B169" s="42" t="s">
        <v>400</v>
      </c>
      <c r="C169" s="26" t="s">
        <v>414</v>
      </c>
      <c r="D169" s="3"/>
      <c r="E169" s="3" t="s">
        <v>27</v>
      </c>
      <c r="F169" s="3">
        <v>53</v>
      </c>
      <c r="G169" s="35"/>
      <c r="H169" s="3">
        <v>44</v>
      </c>
      <c r="J169" s="22">
        <v>15.7</v>
      </c>
      <c r="K169" s="3">
        <f t="shared" si="28"/>
        <v>16.100000000000001</v>
      </c>
      <c r="L169" s="3">
        <v>16.5</v>
      </c>
      <c r="M169" s="3">
        <f t="shared" si="29"/>
        <v>0.80000000000000071</v>
      </c>
      <c r="N169" s="3" t="s">
        <v>833</v>
      </c>
      <c r="O169" s="3"/>
      <c r="P169" s="32" t="s">
        <v>395</v>
      </c>
      <c r="Q169" s="64">
        <v>11.2</v>
      </c>
      <c r="R169" s="8" t="s">
        <v>410</v>
      </c>
      <c r="S169" s="3" t="s">
        <v>234</v>
      </c>
      <c r="T169" s="3"/>
      <c r="U169" s="3"/>
      <c r="V169" s="3"/>
      <c r="W169" s="3"/>
      <c r="X169" s="3"/>
      <c r="Y169" s="3"/>
      <c r="Z169" s="3"/>
      <c r="AA169" s="3"/>
      <c r="AB169" s="3"/>
      <c r="AC169" s="3"/>
      <c r="AD169" s="3"/>
      <c r="AE169" s="3"/>
      <c r="AF169" s="3"/>
      <c r="AG169" s="3"/>
      <c r="AH169" s="3"/>
      <c r="AI169" s="3"/>
      <c r="AJ169" s="3" t="s">
        <v>841</v>
      </c>
      <c r="AK169" s="3"/>
    </row>
    <row r="170" spans="1:37" x14ac:dyDescent="0.2">
      <c r="A170" s="1" t="s">
        <v>389</v>
      </c>
      <c r="B170" s="42" t="s">
        <v>400</v>
      </c>
      <c r="C170" s="26" t="s">
        <v>415</v>
      </c>
      <c r="D170" s="3"/>
      <c r="E170" s="3" t="s">
        <v>27</v>
      </c>
      <c r="F170" s="3">
        <v>59</v>
      </c>
      <c r="G170" s="35"/>
      <c r="H170" s="3">
        <v>50</v>
      </c>
      <c r="J170" s="22">
        <v>15.7</v>
      </c>
      <c r="K170" s="3">
        <f t="shared" ref="K170:K187" si="34">(J170+L170)/2</f>
        <v>16.100000000000001</v>
      </c>
      <c r="L170" s="3">
        <v>16.5</v>
      </c>
      <c r="M170" s="3">
        <f t="shared" ref="M170:M187" si="35">L170-J170</f>
        <v>0.80000000000000071</v>
      </c>
      <c r="N170" s="3" t="s">
        <v>833</v>
      </c>
      <c r="O170" s="3"/>
      <c r="P170" s="32" t="s">
        <v>395</v>
      </c>
      <c r="Q170" s="64">
        <v>11.2</v>
      </c>
      <c r="R170" s="8" t="s">
        <v>410</v>
      </c>
      <c r="S170" s="3" t="s">
        <v>234</v>
      </c>
      <c r="T170" s="3"/>
      <c r="U170" s="3"/>
      <c r="V170" s="3"/>
      <c r="W170" s="3"/>
      <c r="X170" s="3"/>
      <c r="Y170" s="3"/>
      <c r="Z170" s="3"/>
      <c r="AA170" s="3"/>
      <c r="AB170" s="3"/>
      <c r="AC170" s="3"/>
      <c r="AD170" s="3"/>
      <c r="AE170" s="3"/>
      <c r="AF170" s="3"/>
      <c r="AG170" s="3"/>
      <c r="AH170" s="3"/>
      <c r="AI170" s="3"/>
      <c r="AJ170" s="3" t="s">
        <v>841</v>
      </c>
      <c r="AK170" s="3"/>
    </row>
    <row r="171" spans="1:37" x14ac:dyDescent="0.2">
      <c r="A171" s="1" t="s">
        <v>389</v>
      </c>
      <c r="B171" s="42" t="s">
        <v>400</v>
      </c>
      <c r="C171" s="26" t="s">
        <v>416</v>
      </c>
      <c r="D171" s="3"/>
      <c r="E171" s="3" t="s">
        <v>27</v>
      </c>
      <c r="F171" s="3">
        <v>43</v>
      </c>
      <c r="G171" s="35"/>
      <c r="H171" s="3">
        <v>36</v>
      </c>
      <c r="J171" s="22">
        <v>15.6</v>
      </c>
      <c r="K171" s="3">
        <f t="shared" si="34"/>
        <v>16.100000000000001</v>
      </c>
      <c r="L171" s="3">
        <v>16.600000000000001</v>
      </c>
      <c r="M171" s="3">
        <f t="shared" si="35"/>
        <v>1.0000000000000018</v>
      </c>
      <c r="N171" s="3" t="s">
        <v>833</v>
      </c>
      <c r="O171" s="3"/>
      <c r="P171" s="32" t="s">
        <v>409</v>
      </c>
      <c r="Q171" s="64">
        <v>13.5</v>
      </c>
      <c r="R171" s="8" t="s">
        <v>813</v>
      </c>
      <c r="S171" s="3" t="s">
        <v>234</v>
      </c>
      <c r="T171" s="3"/>
      <c r="U171" s="3"/>
      <c r="V171" s="3"/>
      <c r="W171" s="3"/>
      <c r="X171" s="3"/>
      <c r="Y171" s="3"/>
      <c r="Z171" s="3"/>
      <c r="AA171" s="3"/>
      <c r="AB171" s="3"/>
      <c r="AC171" s="3"/>
      <c r="AD171" s="3"/>
      <c r="AE171" s="3"/>
      <c r="AF171" s="3"/>
      <c r="AG171" s="3"/>
      <c r="AH171" s="3"/>
      <c r="AI171" s="3"/>
      <c r="AJ171" s="3" t="s">
        <v>841</v>
      </c>
      <c r="AK171" s="3"/>
    </row>
    <row r="172" spans="1:37" x14ac:dyDescent="0.2">
      <c r="A172" s="1" t="s">
        <v>389</v>
      </c>
      <c r="B172" s="42" t="s">
        <v>400</v>
      </c>
      <c r="C172" s="26" t="s">
        <v>417</v>
      </c>
      <c r="D172" s="3"/>
      <c r="E172" s="3" t="s">
        <v>27</v>
      </c>
      <c r="F172" s="3">
        <v>33</v>
      </c>
      <c r="G172" s="35"/>
      <c r="H172" s="3">
        <v>30</v>
      </c>
      <c r="J172" s="22">
        <v>15.7</v>
      </c>
      <c r="K172" s="3">
        <f t="shared" si="34"/>
        <v>16.149999999999999</v>
      </c>
      <c r="L172" s="3">
        <v>16.600000000000001</v>
      </c>
      <c r="M172" s="3">
        <f t="shared" si="35"/>
        <v>0.90000000000000213</v>
      </c>
      <c r="N172" s="3" t="s">
        <v>833</v>
      </c>
      <c r="O172" s="3"/>
      <c r="P172" s="32" t="s">
        <v>395</v>
      </c>
      <c r="Q172" s="64">
        <v>11.2</v>
      </c>
      <c r="R172" s="8" t="s">
        <v>813</v>
      </c>
      <c r="S172" s="3" t="s">
        <v>234</v>
      </c>
      <c r="T172" s="3"/>
      <c r="U172" s="3"/>
      <c r="V172" s="3"/>
      <c r="W172" s="3"/>
      <c r="X172" s="3"/>
      <c r="Y172" s="3"/>
      <c r="Z172" s="3"/>
      <c r="AA172" s="3"/>
      <c r="AB172" s="3"/>
      <c r="AC172" s="3"/>
      <c r="AD172" s="3"/>
      <c r="AE172" s="3"/>
      <c r="AF172" s="3"/>
      <c r="AG172" s="3"/>
      <c r="AH172" s="3"/>
      <c r="AI172" s="3"/>
      <c r="AJ172" s="3" t="s">
        <v>841</v>
      </c>
      <c r="AK172" s="3"/>
    </row>
    <row r="173" spans="1:37" x14ac:dyDescent="0.2">
      <c r="A173" s="1" t="s">
        <v>389</v>
      </c>
      <c r="B173" s="42" t="s">
        <v>400</v>
      </c>
      <c r="C173" s="26" t="s">
        <v>418</v>
      </c>
      <c r="D173" s="3"/>
      <c r="E173" s="3" t="s">
        <v>27</v>
      </c>
      <c r="F173" s="3">
        <v>44</v>
      </c>
      <c r="G173" s="35"/>
      <c r="H173" s="3">
        <v>35</v>
      </c>
      <c r="J173" s="22">
        <v>15.6</v>
      </c>
      <c r="K173" s="3">
        <f t="shared" si="34"/>
        <v>16.100000000000001</v>
      </c>
      <c r="L173" s="3">
        <v>16.600000000000001</v>
      </c>
      <c r="M173" s="3">
        <f t="shared" si="35"/>
        <v>1.0000000000000018</v>
      </c>
      <c r="N173" s="3" t="s">
        <v>833</v>
      </c>
      <c r="O173" s="3"/>
      <c r="P173" s="32" t="s">
        <v>409</v>
      </c>
      <c r="Q173" s="64">
        <v>13.5</v>
      </c>
      <c r="R173" s="8" t="s">
        <v>813</v>
      </c>
      <c r="S173" s="3" t="s">
        <v>234</v>
      </c>
      <c r="T173" s="3"/>
      <c r="U173" s="3"/>
      <c r="V173" s="3"/>
      <c r="W173" s="3"/>
      <c r="X173" s="3"/>
      <c r="Y173" s="3"/>
      <c r="Z173" s="3"/>
      <c r="AA173" s="3"/>
      <c r="AB173" s="3"/>
      <c r="AC173" s="3"/>
      <c r="AD173" s="3"/>
      <c r="AE173" s="3"/>
      <c r="AF173" s="3"/>
      <c r="AG173" s="3"/>
      <c r="AH173" s="3"/>
      <c r="AI173" s="3"/>
      <c r="AJ173" s="3" t="s">
        <v>841</v>
      </c>
      <c r="AK173" s="3"/>
    </row>
    <row r="174" spans="1:37" x14ac:dyDescent="0.2">
      <c r="A174" s="1" t="s">
        <v>389</v>
      </c>
      <c r="B174" s="42" t="s">
        <v>400</v>
      </c>
      <c r="C174" s="26" t="s">
        <v>419</v>
      </c>
      <c r="D174" s="3"/>
      <c r="E174" s="3" t="s">
        <v>27</v>
      </c>
      <c r="F174" s="3">
        <v>63</v>
      </c>
      <c r="G174" s="35"/>
      <c r="H174" s="3">
        <v>51</v>
      </c>
      <c r="J174" s="22">
        <v>15.7</v>
      </c>
      <c r="K174" s="3">
        <f t="shared" si="34"/>
        <v>16.100000000000001</v>
      </c>
      <c r="L174" s="3">
        <v>16.5</v>
      </c>
      <c r="M174" s="3">
        <f t="shared" si="35"/>
        <v>0.80000000000000071</v>
      </c>
      <c r="N174" s="3" t="s">
        <v>833</v>
      </c>
      <c r="O174" s="3"/>
      <c r="P174" s="32" t="s">
        <v>395</v>
      </c>
      <c r="Q174" s="64">
        <v>11.2</v>
      </c>
      <c r="R174" s="8" t="s">
        <v>410</v>
      </c>
      <c r="S174" s="3" t="s">
        <v>234</v>
      </c>
      <c r="T174" s="3"/>
      <c r="U174" s="3"/>
      <c r="V174" s="3"/>
      <c r="W174" s="3"/>
      <c r="X174" s="3"/>
      <c r="Y174" s="3"/>
      <c r="Z174" s="3"/>
      <c r="AA174" s="3"/>
      <c r="AB174" s="3"/>
      <c r="AC174" s="3"/>
      <c r="AD174" s="3"/>
      <c r="AE174" s="3"/>
      <c r="AF174" s="3"/>
      <c r="AG174" s="3"/>
      <c r="AH174" s="3"/>
      <c r="AI174" s="3"/>
      <c r="AJ174" s="3" t="s">
        <v>841</v>
      </c>
      <c r="AK174" s="3"/>
    </row>
    <row r="175" spans="1:37" x14ac:dyDescent="0.2">
      <c r="A175" s="1" t="s">
        <v>389</v>
      </c>
      <c r="B175" s="42" t="s">
        <v>420</v>
      </c>
      <c r="C175" s="26" t="s">
        <v>421</v>
      </c>
      <c r="D175" s="3"/>
      <c r="E175" s="3" t="s">
        <v>27</v>
      </c>
      <c r="F175" s="3">
        <v>23</v>
      </c>
      <c r="G175" s="35"/>
      <c r="H175" s="3">
        <v>24</v>
      </c>
      <c r="J175" s="46">
        <v>13.6</v>
      </c>
      <c r="K175" s="71">
        <f t="shared" si="34"/>
        <v>15.399999999999999</v>
      </c>
      <c r="L175" s="71">
        <v>17.2</v>
      </c>
      <c r="M175" s="3">
        <f t="shared" si="35"/>
        <v>3.5999999999999996</v>
      </c>
      <c r="N175" s="3" t="s">
        <v>836</v>
      </c>
      <c r="O175" s="3"/>
      <c r="P175" s="8" t="s">
        <v>422</v>
      </c>
      <c r="Q175" s="64" t="s">
        <v>798</v>
      </c>
      <c r="R175" s="22" t="s">
        <v>423</v>
      </c>
      <c r="S175" s="55" t="s">
        <v>234</v>
      </c>
      <c r="T175" s="3"/>
      <c r="U175" s="3"/>
      <c r="V175" s="3"/>
      <c r="W175" s="3"/>
      <c r="X175" s="3"/>
      <c r="Y175" s="3"/>
      <c r="Z175" s="3"/>
      <c r="AA175" s="3"/>
      <c r="AB175" s="3"/>
      <c r="AC175" s="3"/>
      <c r="AD175" s="3"/>
      <c r="AE175" s="3"/>
      <c r="AF175" s="3"/>
      <c r="AG175" s="3"/>
      <c r="AH175" s="3"/>
      <c r="AI175" s="3"/>
      <c r="AJ175" s="3" t="s">
        <v>841</v>
      </c>
      <c r="AK175" s="3"/>
    </row>
    <row r="176" spans="1:37" x14ac:dyDescent="0.2">
      <c r="A176" s="1" t="s">
        <v>389</v>
      </c>
      <c r="B176" s="48" t="str">
        <f>B175</f>
        <v>Karaganian</v>
      </c>
      <c r="C176" s="49" t="str">
        <f>C175</f>
        <v>206.5cm</v>
      </c>
      <c r="D176" s="3"/>
      <c r="E176" s="3" t="s">
        <v>27</v>
      </c>
      <c r="F176" s="50">
        <f>F175</f>
        <v>23</v>
      </c>
      <c r="G176" s="51"/>
      <c r="H176" s="50">
        <f>H175</f>
        <v>24</v>
      </c>
      <c r="I176" s="50"/>
      <c r="J176" s="22">
        <v>15.6</v>
      </c>
      <c r="K176" s="3">
        <f t="shared" si="34"/>
        <v>17.5</v>
      </c>
      <c r="L176" s="46">
        <v>19.399999999999999</v>
      </c>
      <c r="M176" s="3">
        <f t="shared" si="35"/>
        <v>3.7999999999999989</v>
      </c>
      <c r="N176" s="3" t="s">
        <v>833</v>
      </c>
      <c r="O176" s="3"/>
      <c r="P176" s="32" t="s">
        <v>395</v>
      </c>
      <c r="Q176" s="64">
        <v>11.2</v>
      </c>
      <c r="R176" s="8" t="s">
        <v>810</v>
      </c>
      <c r="S176" s="68">
        <v>22</v>
      </c>
      <c r="T176" s="3"/>
      <c r="U176" s="3"/>
      <c r="V176" s="3"/>
      <c r="W176" s="3"/>
      <c r="X176" s="3"/>
      <c r="Y176" s="3"/>
      <c r="Z176" s="3"/>
      <c r="AA176" s="3"/>
      <c r="AB176" s="3"/>
      <c r="AC176" s="3"/>
      <c r="AD176" s="3"/>
      <c r="AE176" s="3"/>
      <c r="AF176" s="3"/>
      <c r="AG176" s="3"/>
      <c r="AH176" s="3"/>
      <c r="AI176" s="3"/>
      <c r="AJ176" s="3" t="s">
        <v>841</v>
      </c>
      <c r="AK176" s="3"/>
    </row>
    <row r="177" spans="1:37" x14ac:dyDescent="0.2">
      <c r="A177" s="1" t="s">
        <v>389</v>
      </c>
      <c r="B177" s="42" t="s">
        <v>420</v>
      </c>
      <c r="C177" s="26" t="s">
        <v>424</v>
      </c>
      <c r="D177" s="3"/>
      <c r="E177" s="3" t="s">
        <v>27</v>
      </c>
      <c r="F177" s="3">
        <v>27</v>
      </c>
      <c r="G177" s="35"/>
      <c r="H177" s="3">
        <v>26</v>
      </c>
      <c r="J177" s="22">
        <v>15.6</v>
      </c>
      <c r="K177" s="3">
        <f t="shared" si="34"/>
        <v>18.2</v>
      </c>
      <c r="L177" s="3">
        <v>20.8</v>
      </c>
      <c r="M177" s="3">
        <f t="shared" si="35"/>
        <v>5.2000000000000011</v>
      </c>
      <c r="N177" s="3" t="s">
        <v>833</v>
      </c>
      <c r="O177" s="3"/>
      <c r="P177" s="32" t="s">
        <v>409</v>
      </c>
      <c r="Q177" s="64">
        <v>13.5</v>
      </c>
      <c r="R177" s="8" t="s">
        <v>43</v>
      </c>
      <c r="S177" s="3">
        <v>22.2</v>
      </c>
      <c r="T177" s="3"/>
      <c r="U177" s="3"/>
      <c r="V177" s="3"/>
      <c r="W177" s="3"/>
      <c r="X177" s="3"/>
      <c r="Y177" s="3"/>
      <c r="Z177" s="3"/>
      <c r="AA177" s="3"/>
      <c r="AB177" s="3"/>
      <c r="AC177" s="3"/>
      <c r="AD177" s="3"/>
      <c r="AE177" s="3"/>
      <c r="AF177" s="3"/>
      <c r="AG177" s="3"/>
      <c r="AH177" s="3"/>
      <c r="AI177" s="3"/>
      <c r="AJ177" s="3" t="s">
        <v>841</v>
      </c>
      <c r="AK177" s="3"/>
    </row>
    <row r="178" spans="1:37" x14ac:dyDescent="0.2">
      <c r="A178" s="1" t="s">
        <v>389</v>
      </c>
      <c r="B178" s="42" t="s">
        <v>420</v>
      </c>
      <c r="C178" s="26" t="s">
        <v>425</v>
      </c>
      <c r="D178" s="3"/>
      <c r="E178" s="3" t="s">
        <v>27</v>
      </c>
      <c r="F178" s="3">
        <v>17</v>
      </c>
      <c r="G178" s="35"/>
      <c r="H178" s="3">
        <v>15</v>
      </c>
      <c r="J178" s="46">
        <v>11.5</v>
      </c>
      <c r="K178" s="3">
        <f t="shared" si="34"/>
        <v>14.05</v>
      </c>
      <c r="L178" s="3">
        <v>16.600000000000001</v>
      </c>
      <c r="M178" s="3">
        <f t="shared" si="35"/>
        <v>5.1000000000000014</v>
      </c>
      <c r="N178" s="3" t="s">
        <v>833</v>
      </c>
      <c r="O178" s="3"/>
      <c r="P178" s="8" t="s">
        <v>426</v>
      </c>
      <c r="Q178" s="62" t="s">
        <v>790</v>
      </c>
      <c r="R178" s="8" t="s">
        <v>813</v>
      </c>
      <c r="S178" s="3" t="s">
        <v>234</v>
      </c>
      <c r="T178" s="3"/>
      <c r="U178" s="3"/>
      <c r="V178" s="3"/>
      <c r="W178" s="3"/>
      <c r="X178" s="3"/>
      <c r="Y178" s="3"/>
      <c r="Z178" s="3"/>
      <c r="AA178" s="3"/>
      <c r="AB178" s="3"/>
      <c r="AC178" s="3"/>
      <c r="AD178" s="3"/>
      <c r="AE178" s="3"/>
      <c r="AF178" s="3"/>
      <c r="AG178" s="3"/>
      <c r="AH178" s="3"/>
      <c r="AI178" s="3"/>
      <c r="AJ178" s="3" t="s">
        <v>841</v>
      </c>
      <c r="AK178" s="3"/>
    </row>
    <row r="179" spans="1:37" x14ac:dyDescent="0.2">
      <c r="A179" s="1" t="s">
        <v>389</v>
      </c>
      <c r="B179" s="42" t="s">
        <v>427</v>
      </c>
      <c r="C179" s="26" t="s">
        <v>428</v>
      </c>
      <c r="D179" s="3"/>
      <c r="E179" s="3" t="s">
        <v>27</v>
      </c>
      <c r="F179" s="3">
        <v>18</v>
      </c>
      <c r="G179" s="35"/>
      <c r="H179" s="3">
        <v>14</v>
      </c>
      <c r="J179" s="3">
        <v>9.1</v>
      </c>
      <c r="K179" s="3">
        <f t="shared" si="34"/>
        <v>15.399999999999999</v>
      </c>
      <c r="L179" s="3">
        <v>21.7</v>
      </c>
      <c r="M179" s="3">
        <f t="shared" si="35"/>
        <v>12.6</v>
      </c>
      <c r="N179" s="3" t="s">
        <v>837</v>
      </c>
      <c r="O179" s="3"/>
      <c r="P179" s="3" t="s">
        <v>45</v>
      </c>
      <c r="Q179" s="64" t="s">
        <v>795</v>
      </c>
      <c r="R179" s="8" t="s">
        <v>36</v>
      </c>
      <c r="S179" s="3" t="s">
        <v>234</v>
      </c>
      <c r="T179" s="3"/>
      <c r="U179" s="3"/>
      <c r="V179" s="3"/>
      <c r="W179" s="3"/>
      <c r="X179" s="3"/>
      <c r="Y179" s="3"/>
      <c r="Z179" s="3"/>
      <c r="AA179" s="3"/>
      <c r="AB179" s="3"/>
      <c r="AC179" s="3"/>
      <c r="AD179" s="3"/>
      <c r="AE179" s="3"/>
      <c r="AF179" s="3"/>
      <c r="AG179" s="3"/>
      <c r="AH179" s="3"/>
      <c r="AI179" s="3"/>
      <c r="AJ179" s="3" t="s">
        <v>841</v>
      </c>
      <c r="AK179" s="3"/>
    </row>
    <row r="180" spans="1:37" x14ac:dyDescent="0.2">
      <c r="A180" s="1" t="s">
        <v>389</v>
      </c>
      <c r="B180" s="48" t="str">
        <f>B179</f>
        <v>Tarkhanian</v>
      </c>
      <c r="C180" s="49" t="str">
        <f>C179</f>
        <v>298.4cm</v>
      </c>
      <c r="D180" s="3"/>
      <c r="E180" s="3" t="s">
        <v>27</v>
      </c>
      <c r="F180" s="50">
        <f>F179</f>
        <v>18</v>
      </c>
      <c r="G180" s="51"/>
      <c r="H180" s="50">
        <f>H179</f>
        <v>14</v>
      </c>
      <c r="I180" s="50"/>
      <c r="J180" s="3">
        <v>9.1</v>
      </c>
      <c r="K180" s="3">
        <f t="shared" si="34"/>
        <v>9.9499999999999993</v>
      </c>
      <c r="L180" s="3">
        <v>10.8</v>
      </c>
      <c r="M180" s="3">
        <f t="shared" si="35"/>
        <v>1.7000000000000011</v>
      </c>
      <c r="N180" s="3" t="s">
        <v>429</v>
      </c>
      <c r="O180" s="3"/>
      <c r="P180" s="3" t="s">
        <v>45</v>
      </c>
      <c r="Q180" s="64" t="s">
        <v>795</v>
      </c>
      <c r="R180" s="8" t="s">
        <v>430</v>
      </c>
      <c r="S180" s="3" t="s">
        <v>812</v>
      </c>
      <c r="T180" s="3"/>
      <c r="U180" s="3"/>
      <c r="V180" s="3"/>
      <c r="W180" s="3"/>
      <c r="X180" s="3"/>
      <c r="Y180" s="3"/>
      <c r="Z180" s="3"/>
      <c r="AA180" s="3"/>
      <c r="AB180" s="3"/>
      <c r="AC180" s="3"/>
      <c r="AD180" s="3"/>
      <c r="AE180" s="3"/>
      <c r="AF180" s="3"/>
      <c r="AG180" s="3"/>
      <c r="AH180" s="3"/>
      <c r="AI180" s="3"/>
      <c r="AJ180" s="3" t="s">
        <v>841</v>
      </c>
      <c r="AK180" s="3"/>
    </row>
    <row r="181" spans="1:37" x14ac:dyDescent="0.2">
      <c r="A181" s="1" t="s">
        <v>389</v>
      </c>
      <c r="B181" s="42" t="s">
        <v>427</v>
      </c>
      <c r="C181" s="26" t="s">
        <v>431</v>
      </c>
      <c r="D181" s="3"/>
      <c r="E181" s="3" t="s">
        <v>27</v>
      </c>
      <c r="F181" s="3">
        <v>20</v>
      </c>
      <c r="G181" s="35"/>
      <c r="H181" s="3">
        <v>17</v>
      </c>
      <c r="J181" s="3">
        <v>11</v>
      </c>
      <c r="K181" s="3">
        <f t="shared" si="34"/>
        <v>16.350000000000001</v>
      </c>
      <c r="L181" s="3">
        <v>21.7</v>
      </c>
      <c r="M181" s="3">
        <f t="shared" si="35"/>
        <v>10.7</v>
      </c>
      <c r="N181" s="3" t="s">
        <v>837</v>
      </c>
      <c r="O181" s="3"/>
      <c r="P181" s="8" t="s">
        <v>432</v>
      </c>
      <c r="Q181" s="64">
        <v>7.3</v>
      </c>
      <c r="R181" s="8" t="s">
        <v>36</v>
      </c>
      <c r="S181" s="3" t="s">
        <v>234</v>
      </c>
      <c r="T181" s="3"/>
      <c r="U181" s="3"/>
      <c r="V181" s="3"/>
      <c r="W181" s="3"/>
      <c r="X181" s="3"/>
      <c r="Y181" s="3"/>
      <c r="Z181" s="3"/>
      <c r="AA181" s="3"/>
      <c r="AB181" s="3"/>
      <c r="AC181" s="3"/>
      <c r="AD181" s="3"/>
      <c r="AE181" s="3"/>
      <c r="AF181" s="3"/>
      <c r="AG181" s="3"/>
      <c r="AH181" s="3"/>
      <c r="AI181" s="3"/>
      <c r="AJ181" s="3" t="s">
        <v>841</v>
      </c>
      <c r="AK181" s="3"/>
    </row>
    <row r="182" spans="1:37" x14ac:dyDescent="0.2">
      <c r="A182" s="1" t="s">
        <v>389</v>
      </c>
      <c r="B182" s="48" t="str">
        <f>B181</f>
        <v>Tarkhanian</v>
      </c>
      <c r="C182" s="49" t="str">
        <f>C181</f>
        <v>300.5cm</v>
      </c>
      <c r="D182" s="3"/>
      <c r="E182" s="3" t="s">
        <v>27</v>
      </c>
      <c r="F182" s="50">
        <f>F181</f>
        <v>20</v>
      </c>
      <c r="G182" s="51"/>
      <c r="H182" s="50">
        <f>H181</f>
        <v>17</v>
      </c>
      <c r="I182" s="50"/>
      <c r="J182" s="3">
        <v>11</v>
      </c>
      <c r="K182" s="3">
        <f t="shared" si="34"/>
        <v>13.75</v>
      </c>
      <c r="L182" s="3">
        <v>16.5</v>
      </c>
      <c r="M182" s="3">
        <f t="shared" si="35"/>
        <v>5.5</v>
      </c>
      <c r="N182" s="3" t="s">
        <v>833</v>
      </c>
      <c r="O182" s="3"/>
      <c r="P182" s="8" t="s">
        <v>432</v>
      </c>
      <c r="Q182" s="64">
        <v>7.3</v>
      </c>
      <c r="R182" s="8" t="s">
        <v>410</v>
      </c>
      <c r="S182" s="3" t="s">
        <v>234</v>
      </c>
      <c r="T182" s="3"/>
      <c r="U182" s="3"/>
      <c r="V182" s="3"/>
      <c r="W182" s="3"/>
      <c r="X182" s="3"/>
      <c r="Y182" s="3"/>
      <c r="Z182" s="3"/>
      <c r="AA182" s="3"/>
      <c r="AB182" s="3"/>
      <c r="AC182" s="3"/>
      <c r="AD182" s="3"/>
      <c r="AE182" s="3"/>
      <c r="AF182" s="3"/>
      <c r="AG182" s="3"/>
      <c r="AH182" s="3"/>
      <c r="AI182" s="3"/>
      <c r="AJ182" s="3" t="s">
        <v>841</v>
      </c>
      <c r="AK182" s="3"/>
    </row>
    <row r="183" spans="1:37" x14ac:dyDescent="0.2">
      <c r="A183" s="1" t="s">
        <v>389</v>
      </c>
      <c r="B183" s="42" t="s">
        <v>427</v>
      </c>
      <c r="C183" s="26" t="s">
        <v>433</v>
      </c>
      <c r="D183" s="3"/>
      <c r="E183" s="3" t="s">
        <v>27</v>
      </c>
      <c r="F183" s="3">
        <v>28</v>
      </c>
      <c r="G183" s="35"/>
      <c r="H183" s="3">
        <v>22</v>
      </c>
      <c r="J183" s="22">
        <v>13.6</v>
      </c>
      <c r="K183" s="3">
        <f t="shared" si="34"/>
        <v>15.05</v>
      </c>
      <c r="L183" s="3">
        <v>16.5</v>
      </c>
      <c r="M183" s="3">
        <f t="shared" si="35"/>
        <v>2.9000000000000004</v>
      </c>
      <c r="N183" s="3" t="s">
        <v>833</v>
      </c>
      <c r="O183" s="3"/>
      <c r="P183" s="32" t="s">
        <v>168</v>
      </c>
      <c r="Q183" s="64">
        <v>5.7</v>
      </c>
      <c r="R183" s="8" t="s">
        <v>410</v>
      </c>
      <c r="S183" s="3" t="s">
        <v>234</v>
      </c>
      <c r="T183" s="3"/>
      <c r="U183" s="3"/>
      <c r="V183" s="3"/>
      <c r="W183" s="3"/>
      <c r="X183" s="3"/>
      <c r="Y183" s="3"/>
      <c r="Z183" s="3"/>
      <c r="AA183" s="3"/>
      <c r="AB183" s="3"/>
      <c r="AC183" s="3"/>
      <c r="AD183" s="3"/>
      <c r="AE183" s="3"/>
      <c r="AF183" s="3"/>
      <c r="AG183" s="3"/>
      <c r="AH183" s="3"/>
      <c r="AI183" s="3"/>
      <c r="AJ183" s="3" t="s">
        <v>841</v>
      </c>
      <c r="AK183" s="3"/>
    </row>
    <row r="184" spans="1:37" x14ac:dyDescent="0.2">
      <c r="A184" s="1" t="s">
        <v>389</v>
      </c>
      <c r="B184" s="42" t="s">
        <v>159</v>
      </c>
      <c r="C184" s="26" t="s">
        <v>434</v>
      </c>
      <c r="D184" s="3"/>
      <c r="E184" s="3" t="s">
        <v>27</v>
      </c>
      <c r="F184" s="3">
        <v>39</v>
      </c>
      <c r="G184" s="35"/>
      <c r="H184" s="3">
        <v>35</v>
      </c>
      <c r="J184" s="22">
        <v>15.7</v>
      </c>
      <c r="K184" s="52">
        <f t="shared" si="34"/>
        <v>16.45</v>
      </c>
      <c r="L184" s="69">
        <v>17.2</v>
      </c>
      <c r="M184" s="3">
        <f t="shared" si="35"/>
        <v>1.5</v>
      </c>
      <c r="N184" s="3" t="s">
        <v>833</v>
      </c>
      <c r="O184" s="3"/>
      <c r="P184" s="32" t="s">
        <v>395</v>
      </c>
      <c r="Q184" s="64">
        <v>11.2</v>
      </c>
      <c r="R184" s="8" t="s">
        <v>435</v>
      </c>
      <c r="S184" s="68">
        <v>21</v>
      </c>
      <c r="T184" s="3"/>
      <c r="U184" s="3"/>
      <c r="V184" s="3"/>
      <c r="W184" s="3"/>
      <c r="X184" s="3"/>
      <c r="Y184" s="3"/>
      <c r="Z184" s="3"/>
      <c r="AA184" s="3"/>
      <c r="AB184" s="3"/>
      <c r="AC184" s="3"/>
      <c r="AD184" s="3"/>
      <c r="AE184" s="3"/>
      <c r="AF184" s="3"/>
      <c r="AG184" s="3"/>
      <c r="AH184" s="3"/>
      <c r="AI184" s="3"/>
      <c r="AJ184" s="3" t="s">
        <v>841</v>
      </c>
      <c r="AK184" s="3"/>
    </row>
    <row r="185" spans="1:37" x14ac:dyDescent="0.2">
      <c r="A185" s="1" t="s">
        <v>389</v>
      </c>
      <c r="B185" s="42" t="s">
        <v>159</v>
      </c>
      <c r="C185" s="26" t="s">
        <v>436</v>
      </c>
      <c r="D185" s="3"/>
      <c r="E185" s="3" t="s">
        <v>27</v>
      </c>
      <c r="F185" s="3">
        <v>21</v>
      </c>
      <c r="G185" s="35"/>
      <c r="H185" s="3">
        <v>18</v>
      </c>
      <c r="J185" s="46">
        <v>9.4</v>
      </c>
      <c r="K185" s="3">
        <f t="shared" si="34"/>
        <v>12.95</v>
      </c>
      <c r="L185" s="3">
        <v>16.5</v>
      </c>
      <c r="M185" s="3">
        <f t="shared" si="35"/>
        <v>7.1</v>
      </c>
      <c r="N185" s="3" t="s">
        <v>838</v>
      </c>
      <c r="O185" s="3"/>
      <c r="P185" s="8" t="s">
        <v>437</v>
      </c>
      <c r="Q185" s="62" t="s">
        <v>789</v>
      </c>
      <c r="R185" s="8" t="s">
        <v>410</v>
      </c>
      <c r="S185" s="3" t="s">
        <v>234</v>
      </c>
      <c r="T185" s="3"/>
      <c r="U185" s="3"/>
      <c r="V185" s="3"/>
      <c r="W185" s="3"/>
      <c r="X185" s="3"/>
      <c r="Y185" s="3"/>
      <c r="Z185" s="3"/>
      <c r="AA185" s="3"/>
      <c r="AB185" s="3"/>
      <c r="AC185" s="3"/>
      <c r="AD185" s="3"/>
      <c r="AE185" s="3"/>
      <c r="AF185" s="3"/>
      <c r="AG185" s="3"/>
      <c r="AH185" s="3"/>
      <c r="AI185" s="3"/>
      <c r="AJ185" s="3" t="s">
        <v>841</v>
      </c>
      <c r="AK185" s="3"/>
    </row>
    <row r="186" spans="1:37" x14ac:dyDescent="0.2">
      <c r="A186" s="1" t="s">
        <v>389</v>
      </c>
      <c r="B186" s="48" t="str">
        <f>B185</f>
        <v>Oligocene</v>
      </c>
      <c r="C186" s="49" t="str">
        <f>C185</f>
        <v>305.5cm</v>
      </c>
      <c r="D186" s="3"/>
      <c r="E186" s="3" t="s">
        <v>27</v>
      </c>
      <c r="F186" s="50">
        <f>F185</f>
        <v>21</v>
      </c>
      <c r="G186" s="51"/>
      <c r="H186" s="50">
        <f>H185</f>
        <v>18</v>
      </c>
      <c r="I186" s="50"/>
      <c r="J186" s="46">
        <v>11.5</v>
      </c>
      <c r="K186" s="3">
        <f t="shared" si="34"/>
        <v>14</v>
      </c>
      <c r="L186" s="3">
        <v>16.5</v>
      </c>
      <c r="M186" s="3">
        <f t="shared" si="35"/>
        <v>5</v>
      </c>
      <c r="N186" s="3" t="s">
        <v>833</v>
      </c>
      <c r="O186" s="3"/>
      <c r="P186" s="8" t="s">
        <v>426</v>
      </c>
      <c r="Q186" s="62" t="s">
        <v>790</v>
      </c>
      <c r="R186" s="8" t="s">
        <v>410</v>
      </c>
      <c r="S186" s="3" t="s">
        <v>234</v>
      </c>
      <c r="T186" s="3"/>
      <c r="U186" s="3"/>
      <c r="V186" s="3"/>
      <c r="W186" s="3"/>
      <c r="X186" s="3"/>
      <c r="Y186" s="3"/>
      <c r="Z186" s="3"/>
      <c r="AA186" s="3"/>
      <c r="AB186" s="3"/>
      <c r="AC186" s="3"/>
      <c r="AD186" s="3"/>
      <c r="AE186" s="3"/>
      <c r="AF186" s="3"/>
      <c r="AG186" s="3"/>
      <c r="AH186" s="3"/>
      <c r="AI186" s="3"/>
      <c r="AJ186" s="3" t="s">
        <v>841</v>
      </c>
      <c r="AK186" s="3"/>
    </row>
    <row r="187" spans="1:37" x14ac:dyDescent="0.2">
      <c r="A187" s="1" t="s">
        <v>389</v>
      </c>
      <c r="B187" s="48" t="str">
        <f>B186</f>
        <v>Oligocene</v>
      </c>
      <c r="C187" s="49" t="str">
        <f>C186</f>
        <v>305.5cm</v>
      </c>
      <c r="D187" s="3"/>
      <c r="E187" s="3" t="s">
        <v>27</v>
      </c>
      <c r="F187" s="50">
        <f>F186</f>
        <v>21</v>
      </c>
      <c r="G187" s="51"/>
      <c r="H187" s="50">
        <f>H186</f>
        <v>18</v>
      </c>
      <c r="I187" s="50"/>
      <c r="J187" s="46">
        <v>9.4</v>
      </c>
      <c r="K187" s="3">
        <f t="shared" si="34"/>
        <v>10.100000000000001</v>
      </c>
      <c r="L187" s="3">
        <v>10.8</v>
      </c>
      <c r="M187" s="3">
        <f t="shared" si="35"/>
        <v>1.4000000000000004</v>
      </c>
      <c r="N187" s="3" t="s">
        <v>839</v>
      </c>
      <c r="O187" s="3"/>
      <c r="P187" s="8" t="s">
        <v>437</v>
      </c>
      <c r="Q187" s="62" t="s">
        <v>789</v>
      </c>
      <c r="R187" s="8" t="s">
        <v>438</v>
      </c>
      <c r="S187" s="3" t="s">
        <v>812</v>
      </c>
      <c r="T187" s="3"/>
      <c r="U187" s="3"/>
      <c r="V187" s="3"/>
      <c r="W187" s="3"/>
      <c r="X187" s="3"/>
      <c r="Y187" s="3"/>
      <c r="Z187" s="3"/>
      <c r="AA187" s="3"/>
      <c r="AB187" s="3"/>
      <c r="AC187" s="3"/>
      <c r="AD187" s="3"/>
      <c r="AE187" s="3"/>
      <c r="AF187" s="3"/>
      <c r="AG187" s="3"/>
      <c r="AH187" s="3"/>
      <c r="AI187" s="3"/>
      <c r="AJ187" s="3" t="s">
        <v>841</v>
      </c>
      <c r="AK187" s="3"/>
    </row>
    <row r="188" spans="1:37" x14ac:dyDescent="0.2">
      <c r="A188" s="18" t="s">
        <v>439</v>
      </c>
      <c r="B188" s="18" t="s">
        <v>440</v>
      </c>
      <c r="C188" s="18" t="s">
        <v>441</v>
      </c>
      <c r="D188" s="18" t="s">
        <v>806</v>
      </c>
      <c r="E188" s="18" t="s">
        <v>70</v>
      </c>
      <c r="F188" s="3"/>
      <c r="G188" s="35"/>
      <c r="H188" s="3"/>
      <c r="I188" s="33" t="s">
        <v>442</v>
      </c>
      <c r="J188" s="34">
        <v>18.5</v>
      </c>
      <c r="K188" s="3"/>
      <c r="L188" s="34">
        <v>24.7</v>
      </c>
      <c r="M188" s="3"/>
      <c r="N188" s="55"/>
      <c r="O188" s="55"/>
      <c r="P188" s="55"/>
      <c r="Q188" s="55"/>
      <c r="R188" s="55"/>
      <c r="S188" s="55"/>
      <c r="T188" s="34"/>
      <c r="U188" s="34"/>
      <c r="V188" s="34"/>
      <c r="W188" s="34"/>
      <c r="X188" s="34"/>
      <c r="Y188" s="34"/>
      <c r="Z188" s="34"/>
      <c r="AA188" s="34"/>
      <c r="AB188" s="34"/>
      <c r="AC188" s="34"/>
      <c r="AD188" s="34">
        <v>1213</v>
      </c>
      <c r="AE188" s="3"/>
      <c r="AF188" s="34">
        <v>3711</v>
      </c>
      <c r="AG188" s="3"/>
      <c r="AH188" s="3"/>
      <c r="AI188" s="3"/>
      <c r="AJ188" s="3"/>
      <c r="AK188" s="55" t="s">
        <v>29</v>
      </c>
    </row>
    <row r="189" spans="1:37" x14ac:dyDescent="0.2">
      <c r="A189" s="1" t="s">
        <v>439</v>
      </c>
      <c r="B189" s="42" t="s">
        <v>440</v>
      </c>
      <c r="C189" s="3"/>
      <c r="D189" s="3"/>
      <c r="E189" s="3" t="s">
        <v>70</v>
      </c>
      <c r="F189" s="3">
        <v>72</v>
      </c>
      <c r="G189" s="35"/>
      <c r="H189" s="3">
        <v>56</v>
      </c>
      <c r="J189" s="3">
        <v>18.5</v>
      </c>
      <c r="K189" s="3"/>
      <c r="L189" s="46">
        <v>19</v>
      </c>
      <c r="M189" s="3"/>
      <c r="N189" s="3" t="s">
        <v>181</v>
      </c>
      <c r="O189" s="3" t="s">
        <v>443</v>
      </c>
      <c r="P189" s="3" t="s">
        <v>444</v>
      </c>
      <c r="Q189" s="57" t="s">
        <v>234</v>
      </c>
      <c r="R189" s="3" t="s">
        <v>445</v>
      </c>
      <c r="S189" s="60" t="s">
        <v>805</v>
      </c>
      <c r="T189" s="3">
        <v>9.6</v>
      </c>
      <c r="U189" s="3"/>
      <c r="V189" s="3">
        <v>12.5</v>
      </c>
      <c r="W189" s="3"/>
      <c r="X189" s="3"/>
      <c r="Y189" s="3">
        <v>27.3</v>
      </c>
      <c r="Z189" s="3"/>
      <c r="AA189" s="3">
        <v>27.8</v>
      </c>
      <c r="AB189" s="3"/>
      <c r="AC189" s="3"/>
      <c r="AD189" s="3">
        <v>1213</v>
      </c>
      <c r="AE189" s="3"/>
      <c r="AF189" s="3">
        <v>1394</v>
      </c>
      <c r="AG189" s="3"/>
      <c r="AH189" s="3"/>
      <c r="AI189" s="3"/>
      <c r="AJ189" s="3" t="s">
        <v>2725</v>
      </c>
      <c r="AK189" s="3"/>
    </row>
    <row r="190" spans="1:37" x14ac:dyDescent="0.2">
      <c r="A190" s="3" t="s">
        <v>439</v>
      </c>
      <c r="B190" s="42" t="s">
        <v>440</v>
      </c>
      <c r="C190" s="3"/>
      <c r="D190" s="3"/>
      <c r="E190" s="3" t="s">
        <v>70</v>
      </c>
      <c r="F190" s="3">
        <f>F189</f>
        <v>72</v>
      </c>
      <c r="G190" s="26">
        <v>30</v>
      </c>
      <c r="H190" s="3"/>
      <c r="I190" s="3">
        <v>29</v>
      </c>
      <c r="J190" s="46">
        <v>17.2</v>
      </c>
      <c r="K190" s="493">
        <f>(J190+L190)/2</f>
        <v>17.75</v>
      </c>
      <c r="L190" s="46">
        <v>18.3</v>
      </c>
      <c r="M190" s="3"/>
      <c r="N190" s="493" t="s">
        <v>181</v>
      </c>
      <c r="O190" s="493" t="s">
        <v>447</v>
      </c>
      <c r="P190" s="495" t="s">
        <v>448</v>
      </c>
      <c r="Q190" s="496" t="s">
        <v>792</v>
      </c>
      <c r="R190" s="493" t="s">
        <v>449</v>
      </c>
      <c r="S190" s="494">
        <v>24.1</v>
      </c>
      <c r="T190" s="3"/>
      <c r="U190" s="3"/>
      <c r="V190" s="3"/>
      <c r="W190" s="3"/>
      <c r="X190" s="3"/>
      <c r="Y190" s="3"/>
      <c r="Z190" s="3"/>
      <c r="AA190" s="3"/>
      <c r="AB190" s="3"/>
      <c r="AC190" s="3"/>
      <c r="AD190" s="3"/>
      <c r="AE190" s="3"/>
      <c r="AF190" s="3"/>
      <c r="AG190" s="3"/>
      <c r="AH190" s="3"/>
      <c r="AI190" s="3"/>
      <c r="AJ190" s="3" t="s">
        <v>841</v>
      </c>
      <c r="AK190" s="3"/>
    </row>
    <row r="191" spans="1:37" x14ac:dyDescent="0.2">
      <c r="A191" s="3" t="s">
        <v>439</v>
      </c>
      <c r="B191" s="42" t="s">
        <v>440</v>
      </c>
      <c r="C191" s="3"/>
      <c r="D191" s="3"/>
      <c r="E191" s="3" t="s">
        <v>70</v>
      </c>
      <c r="F191" s="3">
        <f>F190</f>
        <v>72</v>
      </c>
      <c r="G191" s="4">
        <f>G190</f>
        <v>30</v>
      </c>
      <c r="H191" s="3"/>
      <c r="I191" s="3">
        <v>30</v>
      </c>
      <c r="J191" s="3">
        <v>17.899999999999999</v>
      </c>
      <c r="K191" s="493"/>
      <c r="L191" s="46">
        <v>18.3</v>
      </c>
      <c r="M191" s="3"/>
      <c r="N191" s="493" t="s">
        <v>181</v>
      </c>
      <c r="O191" s="493" t="s">
        <v>447</v>
      </c>
      <c r="P191" s="493" t="s">
        <v>113</v>
      </c>
      <c r="Q191" s="497">
        <v>12.1</v>
      </c>
      <c r="R191" s="493" t="s">
        <v>449</v>
      </c>
      <c r="S191" s="494">
        <v>24.1</v>
      </c>
      <c r="T191" s="3"/>
      <c r="U191" s="3"/>
      <c r="V191" s="3"/>
      <c r="W191" s="3"/>
      <c r="X191" s="3"/>
      <c r="Y191" s="3"/>
      <c r="Z191" s="3"/>
      <c r="AA191" s="3"/>
      <c r="AB191" s="3"/>
      <c r="AC191" s="3"/>
      <c r="AD191" s="3"/>
      <c r="AE191" s="3"/>
      <c r="AF191" s="3"/>
      <c r="AG191" s="3"/>
      <c r="AH191" s="3"/>
      <c r="AI191" s="3"/>
      <c r="AJ191" s="3" t="s">
        <v>841</v>
      </c>
      <c r="AK191" s="3"/>
    </row>
    <row r="192" spans="1:37" x14ac:dyDescent="0.2">
      <c r="A192" s="39" t="s">
        <v>451</v>
      </c>
      <c r="B192" s="39" t="s">
        <v>452</v>
      </c>
      <c r="C192" s="39" t="s">
        <v>453</v>
      </c>
      <c r="D192" s="39" t="s">
        <v>352</v>
      </c>
      <c r="E192" s="39" t="s">
        <v>27</v>
      </c>
      <c r="F192" s="3"/>
      <c r="G192" s="35"/>
      <c r="H192" s="3"/>
      <c r="J192" s="3"/>
      <c r="K192" s="3"/>
      <c r="L192" s="3"/>
      <c r="M192" s="3"/>
      <c r="N192" s="15"/>
      <c r="O192" s="15"/>
      <c r="P192" s="15"/>
      <c r="Q192" s="15"/>
      <c r="R192" s="15"/>
      <c r="S192" s="15"/>
      <c r="T192" s="3"/>
      <c r="U192" s="3"/>
      <c r="V192" s="3"/>
      <c r="W192" s="3"/>
      <c r="X192" s="3"/>
      <c r="Y192" s="3"/>
      <c r="Z192" s="3"/>
      <c r="AA192" s="3"/>
      <c r="AB192" s="3"/>
      <c r="AC192" s="3"/>
      <c r="AD192" s="3"/>
      <c r="AE192" s="3"/>
      <c r="AF192" s="3"/>
      <c r="AG192" s="3"/>
      <c r="AH192" s="3"/>
      <c r="AI192" s="3"/>
      <c r="AJ192" s="3"/>
      <c r="AK192" s="55" t="s">
        <v>29</v>
      </c>
    </row>
    <row r="193" spans="1:38" x14ac:dyDescent="0.2">
      <c r="A193" s="1" t="s">
        <v>451</v>
      </c>
      <c r="B193" s="42" t="s">
        <v>454</v>
      </c>
      <c r="C193" s="3" t="s">
        <v>455</v>
      </c>
      <c r="D193" s="3"/>
      <c r="E193" s="3" t="s">
        <v>27</v>
      </c>
      <c r="F193" s="26" t="s">
        <v>144</v>
      </c>
      <c r="G193" s="35"/>
      <c r="H193" s="26" t="s">
        <v>144</v>
      </c>
      <c r="J193" s="3">
        <v>15.6</v>
      </c>
      <c r="K193" s="3"/>
      <c r="L193" s="3">
        <v>16.600000000000001</v>
      </c>
      <c r="M193" s="3"/>
      <c r="N193" s="3" t="s">
        <v>102</v>
      </c>
      <c r="O193" s="3" t="s">
        <v>102</v>
      </c>
      <c r="P193" s="3" t="s">
        <v>102</v>
      </c>
      <c r="Q193" s="65"/>
      <c r="R193" s="3" t="s">
        <v>102</v>
      </c>
      <c r="S193" s="55" t="s">
        <v>234</v>
      </c>
      <c r="T193" s="3"/>
      <c r="U193" s="3"/>
      <c r="V193" s="3"/>
      <c r="W193" s="3"/>
      <c r="X193" s="3"/>
      <c r="Y193" s="3"/>
      <c r="Z193" s="3"/>
      <c r="AA193" s="3"/>
      <c r="AB193" s="3"/>
      <c r="AC193" s="3"/>
      <c r="AD193" s="3"/>
      <c r="AE193" s="3"/>
      <c r="AF193" s="3"/>
      <c r="AG193" s="3"/>
      <c r="AH193" s="3"/>
      <c r="AI193" s="3"/>
      <c r="AJ193" s="3" t="s">
        <v>841</v>
      </c>
      <c r="AK193" s="3"/>
    </row>
    <row r="194" spans="1:38" x14ac:dyDescent="0.2">
      <c r="A194" s="1" t="s">
        <v>451</v>
      </c>
      <c r="B194" s="42" t="s">
        <v>456</v>
      </c>
      <c r="C194" s="3" t="s">
        <v>457</v>
      </c>
      <c r="D194" s="3"/>
      <c r="E194" s="3" t="s">
        <v>27</v>
      </c>
      <c r="F194" s="26" t="s">
        <v>144</v>
      </c>
      <c r="G194" s="35"/>
      <c r="H194" s="26" t="s">
        <v>144</v>
      </c>
      <c r="J194" s="3">
        <v>16.5</v>
      </c>
      <c r="K194" s="3"/>
      <c r="L194" s="3">
        <v>21.1</v>
      </c>
      <c r="M194" s="3"/>
      <c r="N194" s="3" t="s">
        <v>102</v>
      </c>
      <c r="O194" s="3" t="s">
        <v>102</v>
      </c>
      <c r="P194" s="3" t="s">
        <v>102</v>
      </c>
      <c r="Q194" s="65"/>
      <c r="R194" s="3" t="s">
        <v>102</v>
      </c>
      <c r="S194" s="55" t="s">
        <v>234</v>
      </c>
      <c r="T194" s="3"/>
      <c r="U194" s="3"/>
      <c r="V194" s="3"/>
      <c r="W194" s="3"/>
      <c r="X194" s="3"/>
      <c r="Y194" s="3"/>
      <c r="Z194" s="3"/>
      <c r="AA194" s="3"/>
      <c r="AB194" s="3"/>
      <c r="AC194" s="3"/>
      <c r="AD194" s="3"/>
      <c r="AE194" s="3"/>
      <c r="AF194" s="3"/>
      <c r="AG194" s="3"/>
      <c r="AH194" s="3"/>
      <c r="AI194" s="3"/>
      <c r="AJ194" s="3" t="s">
        <v>841</v>
      </c>
      <c r="AK194" s="3"/>
    </row>
    <row r="195" spans="1:38" x14ac:dyDescent="0.2">
      <c r="A195" s="1" t="s">
        <v>451</v>
      </c>
      <c r="B195" s="42" t="s">
        <v>456</v>
      </c>
      <c r="C195" s="3" t="s">
        <v>458</v>
      </c>
      <c r="D195" s="3"/>
      <c r="E195" s="3" t="s">
        <v>27</v>
      </c>
      <c r="F195" s="26" t="s">
        <v>144</v>
      </c>
      <c r="G195" s="35"/>
      <c r="H195" s="26" t="s">
        <v>144</v>
      </c>
      <c r="J195" s="3">
        <v>13.3</v>
      </c>
      <c r="K195" s="3"/>
      <c r="L195" s="3">
        <v>21.7</v>
      </c>
      <c r="M195" s="3"/>
      <c r="N195" s="3" t="s">
        <v>102</v>
      </c>
      <c r="O195" s="3" t="s">
        <v>102</v>
      </c>
      <c r="P195" s="3" t="s">
        <v>102</v>
      </c>
      <c r="Q195" s="65"/>
      <c r="R195" s="3" t="s">
        <v>102</v>
      </c>
      <c r="S195" s="55" t="s">
        <v>234</v>
      </c>
      <c r="T195" s="3"/>
      <c r="U195" s="3"/>
      <c r="V195" s="3"/>
      <c r="W195" s="3"/>
      <c r="X195" s="3"/>
      <c r="Y195" s="3"/>
      <c r="Z195" s="3"/>
      <c r="AA195" s="3"/>
      <c r="AB195" s="3"/>
      <c r="AC195" s="3"/>
      <c r="AD195" s="3"/>
      <c r="AE195" s="3"/>
      <c r="AF195" s="3"/>
      <c r="AG195" s="3"/>
      <c r="AH195" s="3"/>
      <c r="AI195" s="3"/>
      <c r="AJ195" s="3" t="s">
        <v>841</v>
      </c>
      <c r="AK195" s="3"/>
    </row>
    <row r="196" spans="1:38" x14ac:dyDescent="0.2">
      <c r="A196" s="18" t="s">
        <v>459</v>
      </c>
      <c r="B196" s="18" t="s">
        <v>456</v>
      </c>
      <c r="C196" s="18" t="s">
        <v>460</v>
      </c>
      <c r="D196" s="18" t="s">
        <v>461</v>
      </c>
      <c r="E196" s="18" t="s">
        <v>100</v>
      </c>
      <c r="F196" s="3">
        <v>48</v>
      </c>
      <c r="G196" s="35"/>
      <c r="H196" s="3">
        <v>38</v>
      </c>
      <c r="J196" s="3">
        <v>7.8</v>
      </c>
      <c r="K196" s="3">
        <f>(J196+L196)/2</f>
        <v>11.35</v>
      </c>
      <c r="L196" s="3">
        <v>14.9</v>
      </c>
      <c r="M196" s="3">
        <f>L196-J196</f>
        <v>7.1000000000000005</v>
      </c>
      <c r="N196" s="3">
        <v>0</v>
      </c>
      <c r="O196" s="3">
        <v>0</v>
      </c>
      <c r="P196" s="8" t="s">
        <v>462</v>
      </c>
      <c r="Q196" s="64">
        <v>6.2</v>
      </c>
      <c r="R196" s="8" t="s">
        <v>463</v>
      </c>
      <c r="S196" s="3" t="s">
        <v>234</v>
      </c>
      <c r="T196" s="3">
        <v>-3</v>
      </c>
      <c r="U196" s="3">
        <f>(T196+V196)/2</f>
        <v>1.4500000000000002</v>
      </c>
      <c r="V196" s="3">
        <v>5.9</v>
      </c>
      <c r="W196" s="3" t="s">
        <v>464</v>
      </c>
      <c r="X196" s="8" t="s">
        <v>465</v>
      </c>
      <c r="Y196" s="3">
        <v>23.5</v>
      </c>
      <c r="Z196" s="3">
        <f>(Y196+AA196)/2</f>
        <v>24.45</v>
      </c>
      <c r="AA196" s="3">
        <v>25.4</v>
      </c>
      <c r="AB196" s="3" t="s">
        <v>466</v>
      </c>
      <c r="AC196" s="8" t="s">
        <v>463</v>
      </c>
      <c r="AD196" s="3">
        <v>658</v>
      </c>
      <c r="AE196" s="3">
        <f>(AD196+AF196)/2</f>
        <v>1023.5</v>
      </c>
      <c r="AF196" s="3">
        <v>1389</v>
      </c>
      <c r="AG196" s="3">
        <f>AE196-AD196</f>
        <v>365.5</v>
      </c>
      <c r="AH196" s="8" t="s">
        <v>462</v>
      </c>
      <c r="AI196" s="8" t="s">
        <v>463</v>
      </c>
      <c r="AJ196" s="3" t="s">
        <v>467</v>
      </c>
      <c r="AK196" s="3" t="s">
        <v>468</v>
      </c>
      <c r="AL196" s="36" t="s">
        <v>469</v>
      </c>
    </row>
    <row r="197" spans="1:38" x14ac:dyDescent="0.2">
      <c r="A197" s="18" t="s">
        <v>470</v>
      </c>
      <c r="B197" s="18" t="s">
        <v>456</v>
      </c>
      <c r="C197" s="18" t="s">
        <v>471</v>
      </c>
      <c r="D197" s="18" t="s">
        <v>472</v>
      </c>
      <c r="E197" s="18" t="s">
        <v>250</v>
      </c>
      <c r="F197" s="3"/>
      <c r="G197" s="35"/>
      <c r="H197" s="3"/>
      <c r="J197" s="3"/>
      <c r="K197" s="3"/>
      <c r="L197" s="3"/>
      <c r="M197" s="3"/>
      <c r="N197" s="15"/>
      <c r="O197" s="15"/>
      <c r="P197" s="15"/>
      <c r="Q197" s="15"/>
      <c r="R197" s="15"/>
      <c r="S197" s="15"/>
      <c r="T197" s="3"/>
      <c r="U197" s="3"/>
      <c r="V197" s="3"/>
      <c r="W197" s="3"/>
      <c r="X197" s="3"/>
      <c r="Y197" s="3"/>
      <c r="Z197" s="3"/>
      <c r="AA197" s="3"/>
      <c r="AB197" s="3"/>
      <c r="AC197" s="3"/>
      <c r="AD197" s="3"/>
      <c r="AE197" s="3"/>
      <c r="AF197" s="3"/>
      <c r="AG197" s="3"/>
      <c r="AH197" s="3"/>
      <c r="AI197" s="3"/>
      <c r="AJ197" s="3"/>
      <c r="AK197" s="55" t="s">
        <v>29</v>
      </c>
    </row>
    <row r="198" spans="1:38" x14ac:dyDescent="0.2">
      <c r="A198" s="1" t="s">
        <v>470</v>
      </c>
      <c r="B198" s="42" t="s">
        <v>456</v>
      </c>
      <c r="C198" s="3" t="s">
        <v>473</v>
      </c>
      <c r="D198" s="3"/>
      <c r="E198" s="3" t="s">
        <v>27</v>
      </c>
      <c r="F198" s="3">
        <v>105</v>
      </c>
      <c r="G198" s="35"/>
      <c r="H198" s="3">
        <v>39</v>
      </c>
      <c r="J198" s="22">
        <v>15.6</v>
      </c>
      <c r="K198" s="3">
        <f t="shared" ref="K198:K225" si="36">(J198+L198)/2</f>
        <v>16.399999999999999</v>
      </c>
      <c r="L198" s="3">
        <v>17.2</v>
      </c>
      <c r="M198" s="3">
        <f t="shared" ref="M198:M225" si="37">L198-J198</f>
        <v>1.5999999999999996</v>
      </c>
      <c r="N198" s="3" t="s">
        <v>32</v>
      </c>
      <c r="O198" s="3" t="s">
        <v>32</v>
      </c>
      <c r="P198" s="32" t="s">
        <v>90</v>
      </c>
      <c r="Q198" s="64">
        <v>13.5</v>
      </c>
      <c r="R198" s="8" t="s">
        <v>474</v>
      </c>
      <c r="S198" s="3" t="s">
        <v>234</v>
      </c>
      <c r="T198" s="3">
        <v>5</v>
      </c>
      <c r="U198" s="3">
        <f t="shared" ref="U198:U225" si="38">(T198+V198)/2</f>
        <v>5.8</v>
      </c>
      <c r="V198" s="3">
        <v>6.6</v>
      </c>
      <c r="W198" s="8" t="s">
        <v>90</v>
      </c>
      <c r="X198" s="8" t="s">
        <v>474</v>
      </c>
      <c r="Y198" s="3">
        <v>24.7</v>
      </c>
      <c r="Z198" s="3">
        <f t="shared" ref="Z198:Z225" si="39">(Y198+AA198)/2</f>
        <v>26.25</v>
      </c>
      <c r="AA198" s="3">
        <v>27.8</v>
      </c>
      <c r="AB198" s="8" t="s">
        <v>90</v>
      </c>
      <c r="AC198" s="8" t="s">
        <v>50</v>
      </c>
      <c r="AD198" s="3">
        <v>1162</v>
      </c>
      <c r="AE198" s="3">
        <f t="shared" ref="AE198:AE225" si="40">(AD198+AF198)/2</f>
        <v>1221.5</v>
      </c>
      <c r="AF198" s="3">
        <v>1281</v>
      </c>
      <c r="AG198" s="3">
        <f t="shared" ref="AG198:AG225" si="41">AE198-AD198</f>
        <v>59.5</v>
      </c>
      <c r="AH198" s="8" t="s">
        <v>474</v>
      </c>
      <c r="AI198" s="8" t="s">
        <v>38</v>
      </c>
      <c r="AJ198" s="3" t="s">
        <v>46</v>
      </c>
      <c r="AK198" s="3" t="s">
        <v>475</v>
      </c>
    </row>
    <row r="199" spans="1:38" x14ac:dyDescent="0.2">
      <c r="A199" s="1" t="s">
        <v>470</v>
      </c>
      <c r="B199" s="42" t="s">
        <v>456</v>
      </c>
      <c r="C199" s="3"/>
      <c r="D199" s="3"/>
      <c r="E199" s="3" t="s">
        <v>70</v>
      </c>
      <c r="F199" s="3" t="s">
        <v>476</v>
      </c>
      <c r="G199" s="35"/>
      <c r="H199" s="3">
        <v>48</v>
      </c>
      <c r="J199" s="46">
        <v>15.3</v>
      </c>
      <c r="K199" s="3">
        <f t="shared" si="36"/>
        <v>15.950000000000001</v>
      </c>
      <c r="L199" s="46">
        <v>16.600000000000001</v>
      </c>
      <c r="M199" s="3">
        <f t="shared" si="37"/>
        <v>1.3000000000000007</v>
      </c>
      <c r="N199" s="3" t="s">
        <v>32</v>
      </c>
      <c r="O199" s="3" t="s">
        <v>32</v>
      </c>
      <c r="P199" s="8" t="s">
        <v>477</v>
      </c>
      <c r="Q199" s="62" t="s">
        <v>799</v>
      </c>
      <c r="R199" s="8" t="s">
        <v>814</v>
      </c>
      <c r="S199" s="46" t="s">
        <v>815</v>
      </c>
      <c r="T199" s="3">
        <v>5.5</v>
      </c>
      <c r="U199" s="3">
        <f t="shared" si="38"/>
        <v>6.25</v>
      </c>
      <c r="V199" s="3">
        <v>7</v>
      </c>
      <c r="W199" s="8" t="s">
        <v>477</v>
      </c>
      <c r="X199" s="8" t="s">
        <v>478</v>
      </c>
      <c r="Y199" s="3">
        <v>26.4</v>
      </c>
      <c r="Z199" s="3">
        <f t="shared" si="39"/>
        <v>27.049999999999997</v>
      </c>
      <c r="AA199" s="3">
        <v>27.7</v>
      </c>
      <c r="AB199" s="8" t="s">
        <v>479</v>
      </c>
      <c r="AC199" s="8" t="s">
        <v>480</v>
      </c>
      <c r="AD199" s="3">
        <v>996</v>
      </c>
      <c r="AE199" s="3">
        <f t="shared" si="40"/>
        <v>1071</v>
      </c>
      <c r="AF199" s="3">
        <v>1146</v>
      </c>
      <c r="AG199" s="3">
        <f t="shared" si="41"/>
        <v>75</v>
      </c>
      <c r="AH199" s="8" t="s">
        <v>111</v>
      </c>
      <c r="AI199" s="8" t="s">
        <v>481</v>
      </c>
      <c r="AJ199" s="8"/>
      <c r="AK199" s="3" t="s">
        <v>482</v>
      </c>
    </row>
    <row r="200" spans="1:38" x14ac:dyDescent="0.2">
      <c r="A200" s="1" t="s">
        <v>470</v>
      </c>
      <c r="B200" s="42" t="s">
        <v>456</v>
      </c>
      <c r="C200" s="3">
        <v>18</v>
      </c>
      <c r="D200" s="3"/>
      <c r="E200" s="3" t="s">
        <v>27</v>
      </c>
      <c r="F200" s="3"/>
      <c r="G200" s="35"/>
      <c r="H200" s="3">
        <v>29</v>
      </c>
      <c r="J200" s="3">
        <v>15.6</v>
      </c>
      <c r="K200" s="3">
        <f t="shared" si="36"/>
        <v>16.399999999999999</v>
      </c>
      <c r="L200" s="3">
        <v>17.2</v>
      </c>
      <c r="M200" s="3">
        <f t="shared" si="37"/>
        <v>1.5999999999999996</v>
      </c>
      <c r="N200" s="3" t="s">
        <v>102</v>
      </c>
      <c r="O200" s="3" t="s">
        <v>102</v>
      </c>
      <c r="P200" s="3" t="s">
        <v>102</v>
      </c>
      <c r="Q200" s="64"/>
      <c r="R200" s="3" t="s">
        <v>102</v>
      </c>
      <c r="S200" s="55" t="s">
        <v>234</v>
      </c>
      <c r="T200" s="3">
        <v>5</v>
      </c>
      <c r="U200" s="3">
        <f t="shared" si="38"/>
        <v>5.8</v>
      </c>
      <c r="V200" s="3">
        <v>6.6</v>
      </c>
      <c r="W200" s="3"/>
      <c r="X200" s="3"/>
      <c r="Y200" s="3">
        <v>24.7</v>
      </c>
      <c r="Z200" s="3">
        <f t="shared" si="39"/>
        <v>26.25</v>
      </c>
      <c r="AA200" s="3">
        <v>27.8</v>
      </c>
      <c r="AB200" s="3"/>
      <c r="AC200" s="3"/>
      <c r="AD200" s="3">
        <v>1162</v>
      </c>
      <c r="AE200" s="3">
        <f t="shared" si="40"/>
        <v>1221.5</v>
      </c>
      <c r="AF200" s="3">
        <v>1281</v>
      </c>
      <c r="AG200" s="3">
        <f t="shared" si="41"/>
        <v>59.5</v>
      </c>
      <c r="AH200" s="3"/>
      <c r="AI200" s="3"/>
      <c r="AJ200" s="3" t="s">
        <v>840</v>
      </c>
      <c r="AK200" s="3"/>
    </row>
    <row r="201" spans="1:38" x14ac:dyDescent="0.2">
      <c r="A201" s="1" t="s">
        <v>470</v>
      </c>
      <c r="B201" s="42" t="s">
        <v>456</v>
      </c>
      <c r="C201" s="3">
        <v>17</v>
      </c>
      <c r="D201" s="3"/>
      <c r="E201" s="3" t="s">
        <v>27</v>
      </c>
      <c r="F201" s="3"/>
      <c r="G201" s="35"/>
      <c r="H201" s="3">
        <v>34</v>
      </c>
      <c r="J201" s="3">
        <v>15.6</v>
      </c>
      <c r="K201" s="3">
        <f t="shared" si="36"/>
        <v>16.399999999999999</v>
      </c>
      <c r="L201" s="3">
        <v>17.2</v>
      </c>
      <c r="M201" s="3">
        <f t="shared" si="37"/>
        <v>1.5999999999999996</v>
      </c>
      <c r="N201" s="3" t="s">
        <v>102</v>
      </c>
      <c r="O201" s="3" t="s">
        <v>102</v>
      </c>
      <c r="P201" s="3" t="s">
        <v>102</v>
      </c>
      <c r="Q201" s="64"/>
      <c r="R201" s="3" t="s">
        <v>102</v>
      </c>
      <c r="S201" s="55" t="s">
        <v>234</v>
      </c>
      <c r="T201" s="3">
        <v>5</v>
      </c>
      <c r="U201" s="3">
        <f t="shared" si="38"/>
        <v>5.8</v>
      </c>
      <c r="V201" s="3">
        <v>6.6</v>
      </c>
      <c r="W201" s="3"/>
      <c r="X201" s="3"/>
      <c r="Y201" s="3">
        <v>24.7</v>
      </c>
      <c r="Z201" s="3">
        <f t="shared" si="39"/>
        <v>26.25</v>
      </c>
      <c r="AA201" s="3">
        <v>27.8</v>
      </c>
      <c r="AB201" s="3"/>
      <c r="AC201" s="3"/>
      <c r="AD201" s="3">
        <v>1162</v>
      </c>
      <c r="AE201" s="3">
        <f t="shared" si="40"/>
        <v>1221.5</v>
      </c>
      <c r="AF201" s="3">
        <v>1281</v>
      </c>
      <c r="AG201" s="3">
        <f t="shared" si="41"/>
        <v>59.5</v>
      </c>
      <c r="AH201" s="3"/>
      <c r="AI201" s="3"/>
      <c r="AJ201" s="3" t="s">
        <v>840</v>
      </c>
      <c r="AK201" s="3"/>
    </row>
    <row r="202" spans="1:38" x14ac:dyDescent="0.2">
      <c r="A202" s="1" t="s">
        <v>470</v>
      </c>
      <c r="B202" s="42" t="s">
        <v>456</v>
      </c>
      <c r="C202" s="3">
        <v>16</v>
      </c>
      <c r="D202" s="3"/>
      <c r="E202" s="3" t="s">
        <v>27</v>
      </c>
      <c r="F202" s="3"/>
      <c r="G202" s="35"/>
      <c r="H202" s="3">
        <v>31</v>
      </c>
      <c r="J202" s="3">
        <v>15.6</v>
      </c>
      <c r="K202" s="3">
        <f t="shared" si="36"/>
        <v>16.399999999999999</v>
      </c>
      <c r="L202" s="3">
        <v>17.2</v>
      </c>
      <c r="M202" s="3">
        <f t="shared" si="37"/>
        <v>1.5999999999999996</v>
      </c>
      <c r="N202" s="3" t="s">
        <v>102</v>
      </c>
      <c r="O202" s="3" t="s">
        <v>102</v>
      </c>
      <c r="P202" s="3" t="s">
        <v>102</v>
      </c>
      <c r="Q202" s="64"/>
      <c r="R202" s="3" t="s">
        <v>102</v>
      </c>
      <c r="S202" s="55" t="s">
        <v>234</v>
      </c>
      <c r="T202" s="3">
        <v>5</v>
      </c>
      <c r="U202" s="3">
        <f t="shared" si="38"/>
        <v>5.8</v>
      </c>
      <c r="V202" s="3">
        <v>6.6</v>
      </c>
      <c r="W202" s="3"/>
      <c r="X202" s="3"/>
      <c r="Y202" s="3">
        <v>24.7</v>
      </c>
      <c r="Z202" s="3">
        <f t="shared" si="39"/>
        <v>26.25</v>
      </c>
      <c r="AA202" s="3">
        <v>27.8</v>
      </c>
      <c r="AB202" s="3"/>
      <c r="AC202" s="3"/>
      <c r="AD202" s="3">
        <v>1162</v>
      </c>
      <c r="AE202" s="3">
        <f t="shared" si="40"/>
        <v>1221.5</v>
      </c>
      <c r="AF202" s="3">
        <v>1281</v>
      </c>
      <c r="AG202" s="3">
        <f t="shared" si="41"/>
        <v>59.5</v>
      </c>
      <c r="AH202" s="3"/>
      <c r="AI202" s="3"/>
      <c r="AJ202" s="3" t="s">
        <v>840</v>
      </c>
      <c r="AK202" s="3"/>
    </row>
    <row r="203" spans="1:38" x14ac:dyDescent="0.2">
      <c r="A203" s="1" t="s">
        <v>470</v>
      </c>
      <c r="B203" s="42" t="s">
        <v>456</v>
      </c>
      <c r="C203" s="3">
        <v>15</v>
      </c>
      <c r="D203" s="3"/>
      <c r="E203" s="3" t="s">
        <v>27</v>
      </c>
      <c r="F203" s="3"/>
      <c r="G203" s="35"/>
      <c r="H203" s="3">
        <v>35</v>
      </c>
      <c r="J203" s="3">
        <v>15.6</v>
      </c>
      <c r="K203" s="3">
        <f t="shared" si="36"/>
        <v>16.399999999999999</v>
      </c>
      <c r="L203" s="3">
        <v>17.2</v>
      </c>
      <c r="M203" s="3">
        <f t="shared" si="37"/>
        <v>1.5999999999999996</v>
      </c>
      <c r="N203" s="3" t="s">
        <v>102</v>
      </c>
      <c r="O203" s="3" t="s">
        <v>102</v>
      </c>
      <c r="P203" s="3" t="s">
        <v>102</v>
      </c>
      <c r="Q203" s="64"/>
      <c r="R203" s="3" t="s">
        <v>102</v>
      </c>
      <c r="S203" s="55" t="s">
        <v>234</v>
      </c>
      <c r="T203" s="3">
        <v>5</v>
      </c>
      <c r="U203" s="3">
        <f t="shared" si="38"/>
        <v>5.8</v>
      </c>
      <c r="V203" s="3">
        <v>6.6</v>
      </c>
      <c r="W203" s="3"/>
      <c r="X203" s="3"/>
      <c r="Y203" s="3">
        <v>24.7</v>
      </c>
      <c r="Z203" s="3">
        <f t="shared" si="39"/>
        <v>26.25</v>
      </c>
      <c r="AA203" s="3">
        <v>27.8</v>
      </c>
      <c r="AB203" s="3"/>
      <c r="AC203" s="3"/>
      <c r="AD203" s="3">
        <v>1162</v>
      </c>
      <c r="AE203" s="3">
        <f t="shared" si="40"/>
        <v>1221.5</v>
      </c>
      <c r="AF203" s="3">
        <v>1281</v>
      </c>
      <c r="AG203" s="3">
        <f t="shared" si="41"/>
        <v>59.5</v>
      </c>
      <c r="AH203" s="3"/>
      <c r="AI203" s="3"/>
      <c r="AJ203" s="3" t="s">
        <v>840</v>
      </c>
      <c r="AK203" s="3"/>
    </row>
    <row r="204" spans="1:38" x14ac:dyDescent="0.2">
      <c r="A204" s="1" t="s">
        <v>470</v>
      </c>
      <c r="B204" s="42" t="s">
        <v>456</v>
      </c>
      <c r="C204" s="3">
        <v>15</v>
      </c>
      <c r="D204" s="3"/>
      <c r="E204" s="3" t="s">
        <v>70</v>
      </c>
      <c r="F204" s="3"/>
      <c r="G204" s="35"/>
      <c r="H204" s="3">
        <v>24</v>
      </c>
      <c r="J204" s="3">
        <v>13.8</v>
      </c>
      <c r="K204" s="3">
        <f t="shared" si="36"/>
        <v>15.200000000000001</v>
      </c>
      <c r="L204" s="3">
        <v>16.600000000000001</v>
      </c>
      <c r="M204" s="3">
        <f t="shared" si="37"/>
        <v>2.8000000000000007</v>
      </c>
      <c r="N204" s="3" t="s">
        <v>102</v>
      </c>
      <c r="O204" s="3" t="s">
        <v>102</v>
      </c>
      <c r="P204" s="3" t="s">
        <v>102</v>
      </c>
      <c r="Q204" s="64"/>
      <c r="R204" s="3" t="s">
        <v>102</v>
      </c>
      <c r="S204" s="55" t="s">
        <v>234</v>
      </c>
      <c r="T204" s="3">
        <v>2.7</v>
      </c>
      <c r="U204" s="3">
        <f t="shared" si="38"/>
        <v>4.8499999999999996</v>
      </c>
      <c r="V204" s="3">
        <v>7</v>
      </c>
      <c r="W204" s="3"/>
      <c r="X204" s="3"/>
      <c r="Y204" s="3">
        <v>25.4</v>
      </c>
      <c r="Z204" s="3">
        <f t="shared" si="39"/>
        <v>26.6</v>
      </c>
      <c r="AA204" s="3">
        <v>27.8</v>
      </c>
      <c r="AB204" s="3"/>
      <c r="AC204" s="3"/>
      <c r="AD204" s="3">
        <v>996</v>
      </c>
      <c r="AE204" s="3">
        <f t="shared" si="40"/>
        <v>1071</v>
      </c>
      <c r="AF204" s="3">
        <v>1146</v>
      </c>
      <c r="AG204" s="3">
        <f t="shared" si="41"/>
        <v>75</v>
      </c>
      <c r="AH204" s="3"/>
      <c r="AI204" s="3"/>
      <c r="AJ204" s="3" t="s">
        <v>840</v>
      </c>
      <c r="AK204" s="3"/>
    </row>
    <row r="205" spans="1:38" x14ac:dyDescent="0.2">
      <c r="A205" s="1" t="s">
        <v>470</v>
      </c>
      <c r="B205" s="42" t="s">
        <v>456</v>
      </c>
      <c r="C205" s="3">
        <v>14</v>
      </c>
      <c r="D205" s="3"/>
      <c r="E205" s="3" t="s">
        <v>27</v>
      </c>
      <c r="F205" s="3"/>
      <c r="G205" s="35"/>
      <c r="H205" s="3">
        <v>23</v>
      </c>
      <c r="J205" s="3">
        <v>15.6</v>
      </c>
      <c r="K205" s="3">
        <f t="shared" si="36"/>
        <v>16.399999999999999</v>
      </c>
      <c r="L205" s="3">
        <v>17.2</v>
      </c>
      <c r="M205" s="3">
        <f t="shared" si="37"/>
        <v>1.5999999999999996</v>
      </c>
      <c r="N205" s="3" t="s">
        <v>102</v>
      </c>
      <c r="O205" s="3" t="s">
        <v>102</v>
      </c>
      <c r="P205" s="3" t="s">
        <v>102</v>
      </c>
      <c r="Q205" s="64"/>
      <c r="R205" s="3" t="s">
        <v>102</v>
      </c>
      <c r="S205" s="55" t="s">
        <v>234</v>
      </c>
      <c r="T205" s="3">
        <v>5</v>
      </c>
      <c r="U205" s="3">
        <f t="shared" si="38"/>
        <v>5.8</v>
      </c>
      <c r="V205" s="3">
        <v>6.6</v>
      </c>
      <c r="W205" s="3"/>
      <c r="X205" s="3"/>
      <c r="Y205" s="3">
        <v>24.7</v>
      </c>
      <c r="Z205" s="3">
        <f t="shared" si="39"/>
        <v>26.25</v>
      </c>
      <c r="AA205" s="3">
        <v>27.8</v>
      </c>
      <c r="AB205" s="3"/>
      <c r="AC205" s="3"/>
      <c r="AD205" s="3">
        <v>1162</v>
      </c>
      <c r="AE205" s="3">
        <f t="shared" si="40"/>
        <v>1221.5</v>
      </c>
      <c r="AF205" s="3">
        <v>1281</v>
      </c>
      <c r="AG205" s="3">
        <f t="shared" si="41"/>
        <v>59.5</v>
      </c>
      <c r="AH205" s="3"/>
      <c r="AI205" s="3"/>
      <c r="AJ205" s="3" t="s">
        <v>840</v>
      </c>
      <c r="AK205" s="3"/>
    </row>
    <row r="206" spans="1:38" x14ac:dyDescent="0.2">
      <c r="A206" s="1" t="s">
        <v>470</v>
      </c>
      <c r="B206" s="42" t="s">
        <v>456</v>
      </c>
      <c r="C206" s="3">
        <v>14</v>
      </c>
      <c r="D206" s="3"/>
      <c r="E206" s="3" t="s">
        <v>70</v>
      </c>
      <c r="F206" s="3"/>
      <c r="G206" s="35"/>
      <c r="H206" s="3">
        <v>20</v>
      </c>
      <c r="J206" s="3">
        <v>13.8</v>
      </c>
      <c r="K206" s="3">
        <f t="shared" si="36"/>
        <v>15.200000000000001</v>
      </c>
      <c r="L206" s="3">
        <v>16.600000000000001</v>
      </c>
      <c r="M206" s="3">
        <f t="shared" si="37"/>
        <v>2.8000000000000007</v>
      </c>
      <c r="N206" s="3" t="s">
        <v>102</v>
      </c>
      <c r="O206" s="3" t="s">
        <v>102</v>
      </c>
      <c r="P206" s="3" t="s">
        <v>102</v>
      </c>
      <c r="Q206" s="64"/>
      <c r="R206" s="3" t="s">
        <v>102</v>
      </c>
      <c r="S206" s="55" t="s">
        <v>234</v>
      </c>
      <c r="T206" s="3">
        <v>2.7</v>
      </c>
      <c r="U206" s="3">
        <f t="shared" si="38"/>
        <v>4.8499999999999996</v>
      </c>
      <c r="V206" s="3">
        <v>7</v>
      </c>
      <c r="W206" s="3"/>
      <c r="X206" s="3"/>
      <c r="Y206" s="3">
        <v>25.4</v>
      </c>
      <c r="Z206" s="3">
        <f t="shared" si="39"/>
        <v>26.6</v>
      </c>
      <c r="AA206" s="3">
        <v>27.8</v>
      </c>
      <c r="AB206" s="3"/>
      <c r="AC206" s="3"/>
      <c r="AD206" s="3">
        <v>961</v>
      </c>
      <c r="AE206" s="3">
        <f t="shared" si="40"/>
        <v>1121</v>
      </c>
      <c r="AF206" s="3">
        <v>1281</v>
      </c>
      <c r="AG206" s="3">
        <f t="shared" si="41"/>
        <v>160</v>
      </c>
      <c r="AH206" s="3"/>
      <c r="AI206" s="3"/>
      <c r="AJ206" s="3" t="s">
        <v>840</v>
      </c>
      <c r="AK206" s="3"/>
    </row>
    <row r="207" spans="1:38" x14ac:dyDescent="0.2">
      <c r="A207" s="1" t="s">
        <v>470</v>
      </c>
      <c r="B207" s="42" t="s">
        <v>456</v>
      </c>
      <c r="C207" s="3">
        <v>13</v>
      </c>
      <c r="D207" s="3"/>
      <c r="E207" s="3" t="s">
        <v>27</v>
      </c>
      <c r="F207" s="3"/>
      <c r="G207" s="35"/>
      <c r="H207" s="3">
        <v>32</v>
      </c>
      <c r="J207" s="3">
        <v>15.6</v>
      </c>
      <c r="K207" s="3">
        <f t="shared" si="36"/>
        <v>16.399999999999999</v>
      </c>
      <c r="L207" s="3">
        <v>17.2</v>
      </c>
      <c r="M207" s="3">
        <f t="shared" si="37"/>
        <v>1.5999999999999996</v>
      </c>
      <c r="N207" s="3" t="s">
        <v>102</v>
      </c>
      <c r="O207" s="3" t="s">
        <v>102</v>
      </c>
      <c r="P207" s="3" t="s">
        <v>102</v>
      </c>
      <c r="Q207" s="64"/>
      <c r="R207" s="3" t="s">
        <v>102</v>
      </c>
      <c r="S207" s="55" t="s">
        <v>234</v>
      </c>
      <c r="T207" s="3">
        <v>5</v>
      </c>
      <c r="U207" s="3">
        <f t="shared" si="38"/>
        <v>5.8</v>
      </c>
      <c r="V207" s="3">
        <v>6.6</v>
      </c>
      <c r="W207" s="3"/>
      <c r="X207" s="3"/>
      <c r="Y207" s="3">
        <v>24.7</v>
      </c>
      <c r="Z207" s="3">
        <f t="shared" si="39"/>
        <v>26.25</v>
      </c>
      <c r="AA207" s="3">
        <v>27.8</v>
      </c>
      <c r="AB207" s="3"/>
      <c r="AC207" s="3"/>
      <c r="AD207" s="3">
        <v>1162</v>
      </c>
      <c r="AE207" s="3">
        <f t="shared" si="40"/>
        <v>1221.5</v>
      </c>
      <c r="AF207" s="3">
        <v>1281</v>
      </c>
      <c r="AG207" s="3">
        <f t="shared" si="41"/>
        <v>59.5</v>
      </c>
      <c r="AH207" s="3"/>
      <c r="AI207" s="3"/>
      <c r="AJ207" s="3" t="s">
        <v>840</v>
      </c>
      <c r="AK207" s="3"/>
    </row>
    <row r="208" spans="1:38" x14ac:dyDescent="0.2">
      <c r="A208" s="1" t="s">
        <v>470</v>
      </c>
      <c r="B208" s="42" t="s">
        <v>456</v>
      </c>
      <c r="C208" s="3">
        <v>13</v>
      </c>
      <c r="D208" s="3"/>
      <c r="E208" s="3" t="s">
        <v>70</v>
      </c>
      <c r="F208" s="3"/>
      <c r="G208" s="35"/>
      <c r="H208" s="3">
        <v>38</v>
      </c>
      <c r="J208" s="3">
        <v>15.3</v>
      </c>
      <c r="K208" s="3">
        <f t="shared" si="36"/>
        <v>15.950000000000001</v>
      </c>
      <c r="L208" s="3">
        <v>16.600000000000001</v>
      </c>
      <c r="M208" s="3">
        <f t="shared" si="37"/>
        <v>1.3000000000000007</v>
      </c>
      <c r="N208" s="3" t="s">
        <v>102</v>
      </c>
      <c r="O208" s="3" t="s">
        <v>102</v>
      </c>
      <c r="P208" s="3" t="s">
        <v>102</v>
      </c>
      <c r="Q208" s="64"/>
      <c r="R208" s="3" t="s">
        <v>102</v>
      </c>
      <c r="S208" s="55" t="s">
        <v>234</v>
      </c>
      <c r="T208" s="3">
        <v>2.7</v>
      </c>
      <c r="U208" s="3">
        <f t="shared" si="38"/>
        <v>4.8499999999999996</v>
      </c>
      <c r="V208" s="3">
        <v>7</v>
      </c>
      <c r="W208" s="3"/>
      <c r="X208" s="3"/>
      <c r="Y208" s="3">
        <v>26.4</v>
      </c>
      <c r="Z208" s="3">
        <f t="shared" si="39"/>
        <v>27.049999999999997</v>
      </c>
      <c r="AA208" s="3">
        <v>27.7</v>
      </c>
      <c r="AB208" s="3"/>
      <c r="AC208" s="3"/>
      <c r="AD208" s="3">
        <v>996</v>
      </c>
      <c r="AE208" s="3">
        <f t="shared" si="40"/>
        <v>1071</v>
      </c>
      <c r="AF208" s="3">
        <v>1146</v>
      </c>
      <c r="AG208" s="3">
        <f t="shared" si="41"/>
        <v>75</v>
      </c>
      <c r="AH208" s="3"/>
      <c r="AI208" s="3"/>
      <c r="AJ208" s="3" t="s">
        <v>840</v>
      </c>
      <c r="AK208" s="3"/>
    </row>
    <row r="209" spans="1:37" x14ac:dyDescent="0.2">
      <c r="A209" s="1" t="s">
        <v>470</v>
      </c>
      <c r="B209" s="42" t="s">
        <v>456</v>
      </c>
      <c r="C209" s="3">
        <v>12</v>
      </c>
      <c r="D209" s="3"/>
      <c r="E209" s="3" t="s">
        <v>27</v>
      </c>
      <c r="F209" s="3"/>
      <c r="G209" s="35"/>
      <c r="H209" s="3">
        <v>28</v>
      </c>
      <c r="J209" s="3">
        <v>12.5</v>
      </c>
      <c r="K209" s="3">
        <f t="shared" si="36"/>
        <v>14.85</v>
      </c>
      <c r="L209" s="3">
        <v>17.2</v>
      </c>
      <c r="M209" s="3">
        <f t="shared" si="37"/>
        <v>4.6999999999999993</v>
      </c>
      <c r="N209" s="3" t="s">
        <v>102</v>
      </c>
      <c r="O209" s="3" t="s">
        <v>102</v>
      </c>
      <c r="P209" s="3" t="s">
        <v>102</v>
      </c>
      <c r="Q209" s="64"/>
      <c r="R209" s="3" t="s">
        <v>102</v>
      </c>
      <c r="S209" s="55" t="s">
        <v>234</v>
      </c>
      <c r="T209" s="3">
        <v>-0.1</v>
      </c>
      <c r="U209" s="3">
        <f t="shared" si="38"/>
        <v>3.25</v>
      </c>
      <c r="V209" s="3">
        <v>6.6</v>
      </c>
      <c r="W209" s="3"/>
      <c r="X209" s="3"/>
      <c r="Y209" s="3">
        <v>23</v>
      </c>
      <c r="Z209" s="3">
        <f t="shared" si="39"/>
        <v>25.4</v>
      </c>
      <c r="AA209" s="3">
        <v>27.8</v>
      </c>
      <c r="AB209" s="3"/>
      <c r="AC209" s="3"/>
      <c r="AD209" s="3">
        <v>1162</v>
      </c>
      <c r="AE209" s="3">
        <f t="shared" si="40"/>
        <v>1221.5</v>
      </c>
      <c r="AF209" s="3">
        <v>1281</v>
      </c>
      <c r="AG209" s="3">
        <f t="shared" si="41"/>
        <v>59.5</v>
      </c>
      <c r="AH209" s="3"/>
      <c r="AI209" s="3"/>
      <c r="AJ209" s="3" t="s">
        <v>840</v>
      </c>
      <c r="AK209" s="3"/>
    </row>
    <row r="210" spans="1:37" x14ac:dyDescent="0.2">
      <c r="A210" s="1" t="s">
        <v>470</v>
      </c>
      <c r="B210" s="42" t="s">
        <v>456</v>
      </c>
      <c r="C210" s="3">
        <v>12</v>
      </c>
      <c r="D210" s="3"/>
      <c r="E210" s="3" t="s">
        <v>70</v>
      </c>
      <c r="F210" s="3"/>
      <c r="G210" s="35"/>
      <c r="H210" s="3">
        <v>21</v>
      </c>
      <c r="J210" s="3">
        <v>15.3</v>
      </c>
      <c r="K210" s="3">
        <f t="shared" si="36"/>
        <v>15.950000000000001</v>
      </c>
      <c r="L210" s="3">
        <v>16.600000000000001</v>
      </c>
      <c r="M210" s="3">
        <f t="shared" si="37"/>
        <v>1.3000000000000007</v>
      </c>
      <c r="N210" s="3" t="s">
        <v>102</v>
      </c>
      <c r="O210" s="3" t="s">
        <v>102</v>
      </c>
      <c r="P210" s="3" t="s">
        <v>102</v>
      </c>
      <c r="Q210" s="64"/>
      <c r="R210" s="3" t="s">
        <v>102</v>
      </c>
      <c r="S210" s="55" t="s">
        <v>234</v>
      </c>
      <c r="T210" s="3">
        <v>2.7</v>
      </c>
      <c r="U210" s="3">
        <f t="shared" si="38"/>
        <v>4.8499999999999996</v>
      </c>
      <c r="V210" s="3">
        <v>7</v>
      </c>
      <c r="W210" s="3"/>
      <c r="X210" s="3"/>
      <c r="Y210" s="3">
        <v>25.4</v>
      </c>
      <c r="Z210" s="3">
        <f t="shared" si="39"/>
        <v>26.549999999999997</v>
      </c>
      <c r="AA210" s="3">
        <v>27.7</v>
      </c>
      <c r="AB210" s="3"/>
      <c r="AC210" s="3"/>
      <c r="AD210" s="3">
        <v>961</v>
      </c>
      <c r="AE210" s="3">
        <f t="shared" si="40"/>
        <v>1053.5</v>
      </c>
      <c r="AF210" s="3">
        <v>1146</v>
      </c>
      <c r="AG210" s="3">
        <f t="shared" si="41"/>
        <v>92.5</v>
      </c>
      <c r="AH210" s="3"/>
      <c r="AI210" s="3"/>
      <c r="AJ210" s="3" t="s">
        <v>840</v>
      </c>
      <c r="AK210" s="3"/>
    </row>
    <row r="211" spans="1:37" x14ac:dyDescent="0.2">
      <c r="A211" s="1" t="s">
        <v>470</v>
      </c>
      <c r="B211" s="42" t="s">
        <v>456</v>
      </c>
      <c r="C211" s="3">
        <v>11</v>
      </c>
      <c r="D211" s="3"/>
      <c r="E211" s="3" t="s">
        <v>27</v>
      </c>
      <c r="F211" s="3"/>
      <c r="G211" s="35"/>
      <c r="H211" s="3">
        <v>27</v>
      </c>
      <c r="J211" s="3">
        <v>15.6</v>
      </c>
      <c r="K211" s="3">
        <f t="shared" si="36"/>
        <v>16.399999999999999</v>
      </c>
      <c r="L211" s="3">
        <v>17.2</v>
      </c>
      <c r="M211" s="3">
        <f t="shared" si="37"/>
        <v>1.5999999999999996</v>
      </c>
      <c r="N211" s="3" t="s">
        <v>102</v>
      </c>
      <c r="O211" s="3" t="s">
        <v>102</v>
      </c>
      <c r="P211" s="3" t="s">
        <v>102</v>
      </c>
      <c r="Q211" s="64"/>
      <c r="R211" s="3" t="s">
        <v>102</v>
      </c>
      <c r="S211" s="55" t="s">
        <v>234</v>
      </c>
      <c r="T211" s="3">
        <v>-0.1</v>
      </c>
      <c r="U211" s="3">
        <f t="shared" si="38"/>
        <v>3.25</v>
      </c>
      <c r="V211" s="3">
        <v>6.6</v>
      </c>
      <c r="W211" s="3"/>
      <c r="X211" s="3"/>
      <c r="Y211" s="3">
        <v>23</v>
      </c>
      <c r="Z211" s="3">
        <f t="shared" si="39"/>
        <v>25.4</v>
      </c>
      <c r="AA211" s="3">
        <v>27.8</v>
      </c>
      <c r="AB211" s="3"/>
      <c r="AC211" s="3"/>
      <c r="AD211" s="3">
        <v>1162</v>
      </c>
      <c r="AE211" s="3">
        <f t="shared" si="40"/>
        <v>1221.5</v>
      </c>
      <c r="AF211" s="3">
        <v>1281</v>
      </c>
      <c r="AG211" s="3">
        <f t="shared" si="41"/>
        <v>59.5</v>
      </c>
      <c r="AH211" s="3"/>
      <c r="AI211" s="3"/>
      <c r="AJ211" s="3" t="s">
        <v>840</v>
      </c>
      <c r="AK211" s="3"/>
    </row>
    <row r="212" spans="1:37" x14ac:dyDescent="0.2">
      <c r="A212" s="1" t="s">
        <v>470</v>
      </c>
      <c r="B212" s="42" t="s">
        <v>456</v>
      </c>
      <c r="C212" s="3">
        <v>10</v>
      </c>
      <c r="D212" s="3"/>
      <c r="E212" s="3" t="s">
        <v>27</v>
      </c>
      <c r="F212" s="3"/>
      <c r="G212" s="35"/>
      <c r="H212" s="3">
        <v>27</v>
      </c>
      <c r="J212" s="3">
        <v>15.6</v>
      </c>
      <c r="K212" s="3">
        <f t="shared" si="36"/>
        <v>16.399999999999999</v>
      </c>
      <c r="L212" s="3">
        <v>17.2</v>
      </c>
      <c r="M212" s="3">
        <f t="shared" si="37"/>
        <v>1.5999999999999996</v>
      </c>
      <c r="N212" s="3" t="s">
        <v>102</v>
      </c>
      <c r="O212" s="3" t="s">
        <v>102</v>
      </c>
      <c r="P212" s="3" t="s">
        <v>102</v>
      </c>
      <c r="Q212" s="64"/>
      <c r="R212" s="3" t="s">
        <v>102</v>
      </c>
      <c r="S212" s="55" t="s">
        <v>234</v>
      </c>
      <c r="T212" s="3">
        <v>5</v>
      </c>
      <c r="U212" s="3">
        <f t="shared" si="38"/>
        <v>5.8</v>
      </c>
      <c r="V212" s="3">
        <v>6.6</v>
      </c>
      <c r="W212" s="3"/>
      <c r="X212" s="3"/>
      <c r="Y212" s="3">
        <v>24.7</v>
      </c>
      <c r="Z212" s="3">
        <f t="shared" si="39"/>
        <v>26.25</v>
      </c>
      <c r="AA212" s="3">
        <v>27.8</v>
      </c>
      <c r="AB212" s="3"/>
      <c r="AC212" s="3"/>
      <c r="AD212" s="3">
        <v>1162</v>
      </c>
      <c r="AE212" s="3">
        <f t="shared" si="40"/>
        <v>1221.5</v>
      </c>
      <c r="AF212" s="3">
        <v>1281</v>
      </c>
      <c r="AG212" s="3">
        <f t="shared" si="41"/>
        <v>59.5</v>
      </c>
      <c r="AH212" s="3"/>
      <c r="AI212" s="3"/>
      <c r="AJ212" s="3" t="s">
        <v>840</v>
      </c>
      <c r="AK212" s="3"/>
    </row>
    <row r="213" spans="1:37" x14ac:dyDescent="0.2">
      <c r="A213" s="1" t="s">
        <v>470</v>
      </c>
      <c r="B213" s="42" t="s">
        <v>456</v>
      </c>
      <c r="C213" s="3">
        <v>9</v>
      </c>
      <c r="D213" s="3"/>
      <c r="E213" s="3" t="s">
        <v>27</v>
      </c>
      <c r="F213" s="3"/>
      <c r="G213" s="35"/>
      <c r="H213" s="3">
        <v>33</v>
      </c>
      <c r="J213" s="3">
        <v>15.6</v>
      </c>
      <c r="K213" s="3">
        <f t="shared" si="36"/>
        <v>16.399999999999999</v>
      </c>
      <c r="L213" s="3">
        <v>17.2</v>
      </c>
      <c r="M213" s="3">
        <f t="shared" si="37"/>
        <v>1.5999999999999996</v>
      </c>
      <c r="N213" s="3" t="s">
        <v>102</v>
      </c>
      <c r="O213" s="3" t="s">
        <v>102</v>
      </c>
      <c r="P213" s="3" t="s">
        <v>102</v>
      </c>
      <c r="Q213" s="64"/>
      <c r="R213" s="3" t="s">
        <v>102</v>
      </c>
      <c r="S213" s="55" t="s">
        <v>234</v>
      </c>
      <c r="T213" s="3">
        <v>5</v>
      </c>
      <c r="U213" s="3">
        <f t="shared" si="38"/>
        <v>5.8</v>
      </c>
      <c r="V213" s="3">
        <v>6.6</v>
      </c>
      <c r="W213" s="3"/>
      <c r="X213" s="3"/>
      <c r="Y213" s="3">
        <v>24.7</v>
      </c>
      <c r="Z213" s="3">
        <f t="shared" si="39"/>
        <v>26.25</v>
      </c>
      <c r="AA213" s="3">
        <v>27.8</v>
      </c>
      <c r="AB213" s="3"/>
      <c r="AC213" s="3"/>
      <c r="AD213" s="3">
        <v>1162</v>
      </c>
      <c r="AE213" s="3">
        <f t="shared" si="40"/>
        <v>1221.5</v>
      </c>
      <c r="AF213" s="3">
        <v>1281</v>
      </c>
      <c r="AG213" s="3">
        <f t="shared" si="41"/>
        <v>59.5</v>
      </c>
      <c r="AH213" s="3"/>
      <c r="AI213" s="3"/>
      <c r="AJ213" s="3" t="s">
        <v>840</v>
      </c>
      <c r="AK213" s="3"/>
    </row>
    <row r="214" spans="1:37" x14ac:dyDescent="0.2">
      <c r="A214" s="1" t="s">
        <v>470</v>
      </c>
      <c r="B214" s="42" t="s">
        <v>456</v>
      </c>
      <c r="C214" s="3">
        <v>9</v>
      </c>
      <c r="D214" s="3"/>
      <c r="E214" s="3" t="s">
        <v>70</v>
      </c>
      <c r="F214" s="3"/>
      <c r="G214" s="35"/>
      <c r="H214" s="3">
        <v>18</v>
      </c>
      <c r="J214" s="3">
        <v>13.6</v>
      </c>
      <c r="K214" s="3">
        <f t="shared" si="36"/>
        <v>15.100000000000001</v>
      </c>
      <c r="L214" s="3">
        <v>16.600000000000001</v>
      </c>
      <c r="M214" s="3">
        <f t="shared" si="37"/>
        <v>3.0000000000000018</v>
      </c>
      <c r="N214" s="3" t="s">
        <v>102</v>
      </c>
      <c r="O214" s="3" t="s">
        <v>102</v>
      </c>
      <c r="P214" s="3" t="s">
        <v>102</v>
      </c>
      <c r="Q214" s="64"/>
      <c r="R214" s="3" t="s">
        <v>102</v>
      </c>
      <c r="S214" s="55" t="s">
        <v>234</v>
      </c>
      <c r="T214" s="3">
        <v>2.7</v>
      </c>
      <c r="U214" s="3">
        <f t="shared" si="38"/>
        <v>4.8499999999999996</v>
      </c>
      <c r="V214" s="3">
        <v>7</v>
      </c>
      <c r="W214" s="3"/>
      <c r="X214" s="3"/>
      <c r="Y214" s="3">
        <v>23.6</v>
      </c>
      <c r="Z214" s="3">
        <f t="shared" si="39"/>
        <v>25.65</v>
      </c>
      <c r="AA214" s="3">
        <v>27.7</v>
      </c>
      <c r="AB214" s="3"/>
      <c r="AC214" s="3"/>
      <c r="AD214" s="3">
        <v>961</v>
      </c>
      <c r="AE214" s="3">
        <f t="shared" si="40"/>
        <v>1121</v>
      </c>
      <c r="AF214" s="3">
        <v>1281</v>
      </c>
      <c r="AG214" s="3">
        <f t="shared" si="41"/>
        <v>160</v>
      </c>
      <c r="AH214" s="3"/>
      <c r="AI214" s="3"/>
      <c r="AJ214" s="3" t="s">
        <v>840</v>
      </c>
      <c r="AK214" s="3"/>
    </row>
    <row r="215" spans="1:37" x14ac:dyDescent="0.2">
      <c r="A215" s="1" t="s">
        <v>470</v>
      </c>
      <c r="B215" s="42" t="s">
        <v>456</v>
      </c>
      <c r="C215" s="3">
        <v>8</v>
      </c>
      <c r="D215" s="3"/>
      <c r="E215" s="3" t="s">
        <v>27</v>
      </c>
      <c r="F215" s="3"/>
      <c r="G215" s="35"/>
      <c r="H215" s="3">
        <v>30</v>
      </c>
      <c r="J215" s="3">
        <v>15.6</v>
      </c>
      <c r="K215" s="3">
        <f t="shared" si="36"/>
        <v>16.399999999999999</v>
      </c>
      <c r="L215" s="3">
        <v>17.2</v>
      </c>
      <c r="M215" s="3">
        <f t="shared" si="37"/>
        <v>1.5999999999999996</v>
      </c>
      <c r="N215" s="3" t="s">
        <v>102</v>
      </c>
      <c r="O215" s="3" t="s">
        <v>102</v>
      </c>
      <c r="P215" s="3" t="s">
        <v>102</v>
      </c>
      <c r="Q215" s="64"/>
      <c r="R215" s="3" t="s">
        <v>102</v>
      </c>
      <c r="S215" s="55" t="s">
        <v>234</v>
      </c>
      <c r="T215" s="3">
        <v>5</v>
      </c>
      <c r="U215" s="3">
        <f t="shared" si="38"/>
        <v>5.8</v>
      </c>
      <c r="V215" s="3">
        <v>6.6</v>
      </c>
      <c r="W215" s="3"/>
      <c r="X215" s="3"/>
      <c r="Y215" s="3">
        <v>24.7</v>
      </c>
      <c r="Z215" s="3">
        <f t="shared" si="39"/>
        <v>26.25</v>
      </c>
      <c r="AA215" s="3">
        <v>27.8</v>
      </c>
      <c r="AB215" s="3"/>
      <c r="AC215" s="3"/>
      <c r="AD215" s="3">
        <v>1162</v>
      </c>
      <c r="AE215" s="3">
        <f t="shared" si="40"/>
        <v>1221.5</v>
      </c>
      <c r="AF215" s="3">
        <v>1281</v>
      </c>
      <c r="AG215" s="3">
        <f t="shared" si="41"/>
        <v>59.5</v>
      </c>
      <c r="AH215" s="3"/>
      <c r="AI215" s="3"/>
      <c r="AJ215" s="3" t="s">
        <v>840</v>
      </c>
      <c r="AK215" s="3"/>
    </row>
    <row r="216" spans="1:37" x14ac:dyDescent="0.2">
      <c r="A216" s="1" t="s">
        <v>470</v>
      </c>
      <c r="B216" s="42" t="s">
        <v>456</v>
      </c>
      <c r="C216" s="3">
        <v>7</v>
      </c>
      <c r="D216" s="3"/>
      <c r="E216" s="3" t="s">
        <v>27</v>
      </c>
      <c r="F216" s="3"/>
      <c r="G216" s="35"/>
      <c r="H216" s="3">
        <v>30</v>
      </c>
      <c r="J216" s="3">
        <v>15.6</v>
      </c>
      <c r="K216" s="3">
        <f t="shared" si="36"/>
        <v>16.399999999999999</v>
      </c>
      <c r="L216" s="3">
        <v>17.2</v>
      </c>
      <c r="M216" s="3">
        <f t="shared" si="37"/>
        <v>1.5999999999999996</v>
      </c>
      <c r="N216" s="3" t="s">
        <v>102</v>
      </c>
      <c r="O216" s="3" t="s">
        <v>102</v>
      </c>
      <c r="P216" s="3" t="s">
        <v>102</v>
      </c>
      <c r="Q216" s="64"/>
      <c r="R216" s="3" t="s">
        <v>102</v>
      </c>
      <c r="S216" s="55" t="s">
        <v>234</v>
      </c>
      <c r="T216" s="3">
        <v>5</v>
      </c>
      <c r="U216" s="3">
        <f t="shared" si="38"/>
        <v>5.8</v>
      </c>
      <c r="V216" s="3">
        <v>6.6</v>
      </c>
      <c r="W216" s="3"/>
      <c r="X216" s="3"/>
      <c r="Y216" s="3">
        <v>24.7</v>
      </c>
      <c r="Z216" s="3">
        <f t="shared" si="39"/>
        <v>26.25</v>
      </c>
      <c r="AA216" s="3">
        <v>27.8</v>
      </c>
      <c r="AB216" s="3"/>
      <c r="AC216" s="3"/>
      <c r="AD216" s="3">
        <v>1162</v>
      </c>
      <c r="AE216" s="3">
        <f t="shared" si="40"/>
        <v>1221.5</v>
      </c>
      <c r="AF216" s="3">
        <v>1281</v>
      </c>
      <c r="AG216" s="3">
        <f t="shared" si="41"/>
        <v>59.5</v>
      </c>
      <c r="AH216" s="3"/>
      <c r="AI216" s="3"/>
      <c r="AJ216" s="3" t="s">
        <v>840</v>
      </c>
      <c r="AK216" s="3"/>
    </row>
    <row r="217" spans="1:37" x14ac:dyDescent="0.2">
      <c r="A217" s="1" t="s">
        <v>470</v>
      </c>
      <c r="B217" s="42" t="s">
        <v>456</v>
      </c>
      <c r="C217" s="3">
        <v>7</v>
      </c>
      <c r="D217" s="3"/>
      <c r="E217" s="3" t="s">
        <v>70</v>
      </c>
      <c r="F217" s="3"/>
      <c r="G217" s="35"/>
      <c r="H217" s="3">
        <v>38</v>
      </c>
      <c r="J217" s="3">
        <v>15.3</v>
      </c>
      <c r="K217" s="3">
        <f t="shared" si="36"/>
        <v>15.950000000000001</v>
      </c>
      <c r="L217" s="3">
        <v>16.600000000000001</v>
      </c>
      <c r="M217" s="3">
        <f t="shared" si="37"/>
        <v>1.3000000000000007</v>
      </c>
      <c r="N217" s="3" t="s">
        <v>102</v>
      </c>
      <c r="O217" s="3" t="s">
        <v>102</v>
      </c>
      <c r="P217" s="3" t="s">
        <v>102</v>
      </c>
      <c r="Q217" s="64"/>
      <c r="R217" s="3" t="s">
        <v>102</v>
      </c>
      <c r="S217" s="55" t="s">
        <v>234</v>
      </c>
      <c r="T217" s="3">
        <v>2.7</v>
      </c>
      <c r="U217" s="3">
        <f t="shared" si="38"/>
        <v>4.8499999999999996</v>
      </c>
      <c r="V217" s="3">
        <v>7</v>
      </c>
      <c r="W217" s="3"/>
      <c r="X217" s="3"/>
      <c r="Y217" s="3">
        <v>25</v>
      </c>
      <c r="Z217" s="3">
        <f t="shared" si="39"/>
        <v>26.35</v>
      </c>
      <c r="AA217" s="3">
        <v>27.7</v>
      </c>
      <c r="AB217" s="3"/>
      <c r="AC217" s="3"/>
      <c r="AD217" s="3">
        <v>996</v>
      </c>
      <c r="AE217" s="3">
        <f t="shared" si="40"/>
        <v>1079</v>
      </c>
      <c r="AF217" s="3">
        <v>1162</v>
      </c>
      <c r="AG217" s="3">
        <f t="shared" si="41"/>
        <v>83</v>
      </c>
      <c r="AH217" s="3"/>
      <c r="AI217" s="3"/>
      <c r="AJ217" s="3" t="s">
        <v>840</v>
      </c>
      <c r="AK217" s="3"/>
    </row>
    <row r="218" spans="1:37" x14ac:dyDescent="0.2">
      <c r="A218" s="1" t="s">
        <v>470</v>
      </c>
      <c r="B218" s="42" t="s">
        <v>456</v>
      </c>
      <c r="C218" s="3">
        <v>6</v>
      </c>
      <c r="D218" s="3"/>
      <c r="E218" s="3" t="s">
        <v>27</v>
      </c>
      <c r="F218" s="3"/>
      <c r="G218" s="35"/>
      <c r="H218" s="3">
        <v>30</v>
      </c>
      <c r="J218" s="3">
        <v>15.6</v>
      </c>
      <c r="K218" s="3">
        <f t="shared" si="36"/>
        <v>16.399999999999999</v>
      </c>
      <c r="L218" s="3">
        <v>17.2</v>
      </c>
      <c r="M218" s="3">
        <f t="shared" si="37"/>
        <v>1.5999999999999996</v>
      </c>
      <c r="N218" s="3" t="s">
        <v>102</v>
      </c>
      <c r="O218" s="3" t="s">
        <v>102</v>
      </c>
      <c r="P218" s="3" t="s">
        <v>102</v>
      </c>
      <c r="Q218" s="64"/>
      <c r="R218" s="3" t="s">
        <v>102</v>
      </c>
      <c r="S218" s="55" t="s">
        <v>234</v>
      </c>
      <c r="T218" s="3">
        <v>5</v>
      </c>
      <c r="U218" s="3">
        <f t="shared" si="38"/>
        <v>5.8</v>
      </c>
      <c r="V218" s="3">
        <v>6.6</v>
      </c>
      <c r="W218" s="3"/>
      <c r="X218" s="3"/>
      <c r="Y218" s="3">
        <v>24.7</v>
      </c>
      <c r="Z218" s="3">
        <f t="shared" si="39"/>
        <v>26.25</v>
      </c>
      <c r="AA218" s="3">
        <v>27.8</v>
      </c>
      <c r="AB218" s="3"/>
      <c r="AC218" s="3"/>
      <c r="AD218" s="3">
        <v>1162</v>
      </c>
      <c r="AE218" s="3">
        <f t="shared" si="40"/>
        <v>1221.5</v>
      </c>
      <c r="AF218" s="3">
        <v>1281</v>
      </c>
      <c r="AG218" s="3">
        <f t="shared" si="41"/>
        <v>59.5</v>
      </c>
      <c r="AH218" s="3"/>
      <c r="AI218" s="3"/>
      <c r="AJ218" s="3" t="s">
        <v>840</v>
      </c>
      <c r="AK218" s="3"/>
    </row>
    <row r="219" spans="1:37" x14ac:dyDescent="0.2">
      <c r="A219" s="1" t="s">
        <v>470</v>
      </c>
      <c r="B219" s="42" t="s">
        <v>456</v>
      </c>
      <c r="C219" s="3">
        <v>5</v>
      </c>
      <c r="D219" s="3"/>
      <c r="E219" s="3" t="s">
        <v>27</v>
      </c>
      <c r="F219" s="3"/>
      <c r="G219" s="35"/>
      <c r="H219" s="3">
        <v>33</v>
      </c>
      <c r="J219" s="3">
        <v>15.6</v>
      </c>
      <c r="K219" s="3">
        <f t="shared" si="36"/>
        <v>16.399999999999999</v>
      </c>
      <c r="L219" s="3">
        <v>17.2</v>
      </c>
      <c r="M219" s="3">
        <f t="shared" si="37"/>
        <v>1.5999999999999996</v>
      </c>
      <c r="N219" s="3" t="s">
        <v>102</v>
      </c>
      <c r="O219" s="3" t="s">
        <v>102</v>
      </c>
      <c r="P219" s="3" t="s">
        <v>102</v>
      </c>
      <c r="Q219" s="64"/>
      <c r="R219" s="3" t="s">
        <v>102</v>
      </c>
      <c r="S219" s="55" t="s">
        <v>234</v>
      </c>
      <c r="T219" s="3">
        <v>5</v>
      </c>
      <c r="U219" s="3">
        <f t="shared" si="38"/>
        <v>5.8</v>
      </c>
      <c r="V219" s="3">
        <v>6.6</v>
      </c>
      <c r="W219" s="3"/>
      <c r="X219" s="3"/>
      <c r="Y219" s="3">
        <v>24.7</v>
      </c>
      <c r="Z219" s="3">
        <f t="shared" si="39"/>
        <v>26.25</v>
      </c>
      <c r="AA219" s="3">
        <v>27.8</v>
      </c>
      <c r="AB219" s="3"/>
      <c r="AC219" s="3"/>
      <c r="AD219" s="3">
        <v>1162</v>
      </c>
      <c r="AE219" s="3">
        <f t="shared" si="40"/>
        <v>1221.5</v>
      </c>
      <c r="AF219" s="3">
        <v>1281</v>
      </c>
      <c r="AG219" s="3">
        <f t="shared" si="41"/>
        <v>59.5</v>
      </c>
      <c r="AH219" s="3"/>
      <c r="AI219" s="3"/>
      <c r="AJ219" s="3" t="s">
        <v>840</v>
      </c>
      <c r="AK219" s="3"/>
    </row>
    <row r="220" spans="1:37" x14ac:dyDescent="0.2">
      <c r="A220" s="1" t="s">
        <v>470</v>
      </c>
      <c r="B220" s="42" t="s">
        <v>456</v>
      </c>
      <c r="C220" s="3">
        <v>5</v>
      </c>
      <c r="D220" s="3"/>
      <c r="E220" s="3" t="s">
        <v>70</v>
      </c>
      <c r="F220" s="3"/>
      <c r="G220" s="35"/>
      <c r="H220" s="3">
        <v>34</v>
      </c>
      <c r="J220" s="3">
        <v>15.3</v>
      </c>
      <c r="K220" s="3">
        <f t="shared" si="36"/>
        <v>15.950000000000001</v>
      </c>
      <c r="L220" s="3">
        <v>16.600000000000001</v>
      </c>
      <c r="M220" s="3">
        <f t="shared" si="37"/>
        <v>1.3000000000000007</v>
      </c>
      <c r="N220" s="3" t="s">
        <v>102</v>
      </c>
      <c r="O220" s="3" t="s">
        <v>102</v>
      </c>
      <c r="P220" s="3" t="s">
        <v>102</v>
      </c>
      <c r="Q220" s="64"/>
      <c r="R220" s="3" t="s">
        <v>102</v>
      </c>
      <c r="S220" s="55" t="s">
        <v>234</v>
      </c>
      <c r="T220" s="3">
        <v>2.7</v>
      </c>
      <c r="U220" s="3">
        <f t="shared" si="38"/>
        <v>4.8499999999999996</v>
      </c>
      <c r="V220" s="3">
        <v>7</v>
      </c>
      <c r="W220" s="3"/>
      <c r="X220" s="3"/>
      <c r="Y220" s="3">
        <v>25.4</v>
      </c>
      <c r="Z220" s="3">
        <f t="shared" si="39"/>
        <v>26.549999999999997</v>
      </c>
      <c r="AA220" s="3">
        <v>27.7</v>
      </c>
      <c r="AB220" s="3"/>
      <c r="AC220" s="3"/>
      <c r="AD220" s="3">
        <v>996</v>
      </c>
      <c r="AE220" s="3">
        <f t="shared" si="40"/>
        <v>1079</v>
      </c>
      <c r="AF220" s="3">
        <v>1162</v>
      </c>
      <c r="AG220" s="3">
        <f t="shared" si="41"/>
        <v>83</v>
      </c>
      <c r="AH220" s="3"/>
      <c r="AI220" s="3"/>
      <c r="AJ220" s="3" t="s">
        <v>840</v>
      </c>
      <c r="AK220" s="3"/>
    </row>
    <row r="221" spans="1:37" x14ac:dyDescent="0.2">
      <c r="A221" s="1" t="s">
        <v>470</v>
      </c>
      <c r="B221" s="42" t="s">
        <v>456</v>
      </c>
      <c r="C221" s="3">
        <v>4</v>
      </c>
      <c r="D221" s="3"/>
      <c r="E221" s="3" t="s">
        <v>27</v>
      </c>
      <c r="F221" s="3"/>
      <c r="G221" s="35"/>
      <c r="H221" s="3">
        <v>35</v>
      </c>
      <c r="J221" s="3">
        <v>15.6</v>
      </c>
      <c r="K221" s="3">
        <f t="shared" si="36"/>
        <v>16.399999999999999</v>
      </c>
      <c r="L221" s="3">
        <v>17.2</v>
      </c>
      <c r="M221" s="3">
        <f t="shared" si="37"/>
        <v>1.5999999999999996</v>
      </c>
      <c r="N221" s="3" t="s">
        <v>102</v>
      </c>
      <c r="O221" s="3" t="s">
        <v>102</v>
      </c>
      <c r="P221" s="3" t="s">
        <v>102</v>
      </c>
      <c r="Q221" s="64"/>
      <c r="R221" s="3" t="s">
        <v>102</v>
      </c>
      <c r="S221" s="55" t="s">
        <v>234</v>
      </c>
      <c r="T221" s="3">
        <v>5</v>
      </c>
      <c r="U221" s="3">
        <f t="shared" si="38"/>
        <v>5.8</v>
      </c>
      <c r="V221" s="3">
        <v>6.6</v>
      </c>
      <c r="W221" s="3"/>
      <c r="X221" s="3"/>
      <c r="Y221" s="3">
        <v>24.7</v>
      </c>
      <c r="Z221" s="3">
        <f t="shared" si="39"/>
        <v>26.25</v>
      </c>
      <c r="AA221" s="3">
        <v>27.8</v>
      </c>
      <c r="AB221" s="3"/>
      <c r="AC221" s="3"/>
      <c r="AD221" s="3">
        <v>1162</v>
      </c>
      <c r="AE221" s="3">
        <f t="shared" si="40"/>
        <v>1221.5</v>
      </c>
      <c r="AF221" s="3">
        <v>1281</v>
      </c>
      <c r="AG221" s="3">
        <f t="shared" si="41"/>
        <v>59.5</v>
      </c>
      <c r="AH221" s="3"/>
      <c r="AI221" s="3"/>
      <c r="AJ221" s="3" t="s">
        <v>840</v>
      </c>
      <c r="AK221" s="3"/>
    </row>
    <row r="222" spans="1:37" x14ac:dyDescent="0.2">
      <c r="A222" s="1" t="s">
        <v>470</v>
      </c>
      <c r="B222" s="42" t="s">
        <v>456</v>
      </c>
      <c r="C222" s="3">
        <v>4</v>
      </c>
      <c r="D222" s="3"/>
      <c r="E222" s="3" t="s">
        <v>70</v>
      </c>
      <c r="F222" s="3"/>
      <c r="G222" s="35"/>
      <c r="H222" s="3">
        <v>36</v>
      </c>
      <c r="J222" s="3">
        <v>15.3</v>
      </c>
      <c r="K222" s="3">
        <f t="shared" si="36"/>
        <v>15.950000000000001</v>
      </c>
      <c r="L222" s="3">
        <v>16.600000000000001</v>
      </c>
      <c r="M222" s="3">
        <f t="shared" si="37"/>
        <v>1.3000000000000007</v>
      </c>
      <c r="N222" s="3" t="s">
        <v>102</v>
      </c>
      <c r="O222" s="3" t="s">
        <v>102</v>
      </c>
      <c r="P222" s="3" t="s">
        <v>102</v>
      </c>
      <c r="Q222" s="64"/>
      <c r="R222" s="3" t="s">
        <v>102</v>
      </c>
      <c r="S222" s="55" t="s">
        <v>234</v>
      </c>
      <c r="T222" s="3">
        <v>5.5</v>
      </c>
      <c r="U222" s="3">
        <f t="shared" si="38"/>
        <v>6.25</v>
      </c>
      <c r="V222" s="3">
        <v>7</v>
      </c>
      <c r="W222" s="3"/>
      <c r="X222" s="3"/>
      <c r="Y222" s="3">
        <v>25</v>
      </c>
      <c r="Z222" s="3">
        <f t="shared" si="39"/>
        <v>26.35</v>
      </c>
      <c r="AA222" s="3">
        <v>27.7</v>
      </c>
      <c r="AB222" s="3"/>
      <c r="AC222" s="3"/>
      <c r="AD222" s="3">
        <v>961</v>
      </c>
      <c r="AE222" s="3">
        <f t="shared" si="40"/>
        <v>1053.5</v>
      </c>
      <c r="AF222" s="3">
        <v>1146</v>
      </c>
      <c r="AG222" s="3">
        <f t="shared" si="41"/>
        <v>92.5</v>
      </c>
      <c r="AH222" s="3"/>
      <c r="AI222" s="3"/>
      <c r="AJ222" s="3" t="s">
        <v>840</v>
      </c>
      <c r="AK222" s="3"/>
    </row>
    <row r="223" spans="1:37" x14ac:dyDescent="0.2">
      <c r="A223" s="1" t="s">
        <v>470</v>
      </c>
      <c r="B223" s="42" t="s">
        <v>456</v>
      </c>
      <c r="C223" s="3">
        <v>3</v>
      </c>
      <c r="D223" s="3"/>
      <c r="E223" s="3" t="s">
        <v>27</v>
      </c>
      <c r="F223" s="3"/>
      <c r="G223" s="35"/>
      <c r="H223" s="3">
        <v>29</v>
      </c>
      <c r="J223" s="3">
        <v>15.6</v>
      </c>
      <c r="K223" s="3">
        <f t="shared" si="36"/>
        <v>16.399999999999999</v>
      </c>
      <c r="L223" s="3">
        <v>17.2</v>
      </c>
      <c r="M223" s="3">
        <f t="shared" si="37"/>
        <v>1.5999999999999996</v>
      </c>
      <c r="N223" s="3" t="s">
        <v>102</v>
      </c>
      <c r="O223" s="3" t="s">
        <v>102</v>
      </c>
      <c r="P223" s="3" t="s">
        <v>102</v>
      </c>
      <c r="Q223" s="64"/>
      <c r="R223" s="3" t="s">
        <v>102</v>
      </c>
      <c r="S223" s="55" t="s">
        <v>234</v>
      </c>
      <c r="T223" s="3">
        <v>5</v>
      </c>
      <c r="U223" s="3">
        <f t="shared" si="38"/>
        <v>5.8</v>
      </c>
      <c r="V223" s="3">
        <v>6.6</v>
      </c>
      <c r="W223" s="3"/>
      <c r="X223" s="3"/>
      <c r="Y223" s="3">
        <v>24.7</v>
      </c>
      <c r="Z223" s="3">
        <f t="shared" si="39"/>
        <v>26.25</v>
      </c>
      <c r="AA223" s="3">
        <v>27.8</v>
      </c>
      <c r="AB223" s="3"/>
      <c r="AC223" s="3"/>
      <c r="AD223" s="3">
        <v>1162</v>
      </c>
      <c r="AE223" s="3">
        <f t="shared" si="40"/>
        <v>1221.5</v>
      </c>
      <c r="AF223" s="3">
        <v>1281</v>
      </c>
      <c r="AG223" s="3">
        <f t="shared" si="41"/>
        <v>59.5</v>
      </c>
      <c r="AH223" s="3"/>
      <c r="AI223" s="3"/>
      <c r="AJ223" s="3" t="s">
        <v>840</v>
      </c>
      <c r="AK223" s="3"/>
    </row>
    <row r="224" spans="1:37" x14ac:dyDescent="0.2">
      <c r="A224" s="1" t="s">
        <v>470</v>
      </c>
      <c r="B224" s="42" t="s">
        <v>456</v>
      </c>
      <c r="C224" s="3">
        <v>2</v>
      </c>
      <c r="D224" s="3"/>
      <c r="E224" s="3" t="s">
        <v>27</v>
      </c>
      <c r="F224" s="3"/>
      <c r="G224" s="35"/>
      <c r="H224" s="3">
        <v>25</v>
      </c>
      <c r="J224" s="3">
        <v>15.6</v>
      </c>
      <c r="K224" s="3">
        <f t="shared" si="36"/>
        <v>16.399999999999999</v>
      </c>
      <c r="L224" s="3">
        <v>17.2</v>
      </c>
      <c r="M224" s="3">
        <f t="shared" si="37"/>
        <v>1.5999999999999996</v>
      </c>
      <c r="N224" s="3" t="s">
        <v>102</v>
      </c>
      <c r="O224" s="3" t="s">
        <v>102</v>
      </c>
      <c r="P224" s="3" t="s">
        <v>102</v>
      </c>
      <c r="Q224" s="64"/>
      <c r="R224" s="3" t="s">
        <v>102</v>
      </c>
      <c r="S224" s="55" t="s">
        <v>234</v>
      </c>
      <c r="T224" s="3">
        <v>5</v>
      </c>
      <c r="U224" s="3">
        <f t="shared" si="38"/>
        <v>5.8</v>
      </c>
      <c r="V224" s="3">
        <v>6.6</v>
      </c>
      <c r="W224" s="3"/>
      <c r="X224" s="3"/>
      <c r="Y224" s="3">
        <v>24.7</v>
      </c>
      <c r="Z224" s="3">
        <f t="shared" si="39"/>
        <v>26.25</v>
      </c>
      <c r="AA224" s="3">
        <v>27.8</v>
      </c>
      <c r="AB224" s="3"/>
      <c r="AC224" s="3"/>
      <c r="AD224" s="3">
        <v>1162</v>
      </c>
      <c r="AE224" s="3">
        <f t="shared" si="40"/>
        <v>1221.5</v>
      </c>
      <c r="AF224" s="3">
        <v>1281</v>
      </c>
      <c r="AG224" s="3">
        <f t="shared" si="41"/>
        <v>59.5</v>
      </c>
      <c r="AH224" s="3"/>
      <c r="AI224" s="3"/>
      <c r="AJ224" s="3" t="s">
        <v>840</v>
      </c>
      <c r="AK224" s="3"/>
    </row>
    <row r="225" spans="1:37" x14ac:dyDescent="0.2">
      <c r="A225" s="1" t="s">
        <v>470</v>
      </c>
      <c r="B225" s="42" t="s">
        <v>456</v>
      </c>
      <c r="C225" s="3">
        <v>1</v>
      </c>
      <c r="D225" s="3"/>
      <c r="E225" s="3" t="s">
        <v>27</v>
      </c>
      <c r="F225" s="3"/>
      <c r="G225" s="35"/>
      <c r="H225" s="3">
        <v>24</v>
      </c>
      <c r="J225" s="3">
        <v>12.5</v>
      </c>
      <c r="K225" s="3">
        <f t="shared" si="36"/>
        <v>14.85</v>
      </c>
      <c r="L225" s="3">
        <v>17.2</v>
      </c>
      <c r="M225" s="3">
        <f t="shared" si="37"/>
        <v>4.6999999999999993</v>
      </c>
      <c r="N225" s="3" t="s">
        <v>102</v>
      </c>
      <c r="O225" s="3" t="s">
        <v>102</v>
      </c>
      <c r="P225" s="3" t="s">
        <v>102</v>
      </c>
      <c r="Q225" s="64"/>
      <c r="R225" s="3" t="s">
        <v>102</v>
      </c>
      <c r="S225" s="55" t="s">
        <v>234</v>
      </c>
      <c r="T225" s="3">
        <v>-0.1</v>
      </c>
      <c r="U225" s="3">
        <f t="shared" si="38"/>
        <v>3.25</v>
      </c>
      <c r="V225" s="3">
        <v>6.6</v>
      </c>
      <c r="W225" s="3"/>
      <c r="X225" s="3"/>
      <c r="Y225" s="3">
        <v>23</v>
      </c>
      <c r="Z225" s="3">
        <f t="shared" si="39"/>
        <v>25.4</v>
      </c>
      <c r="AA225" s="3">
        <v>27.8</v>
      </c>
      <c r="AB225" s="3"/>
      <c r="AC225" s="3"/>
      <c r="AD225" s="3">
        <v>1162</v>
      </c>
      <c r="AE225" s="3">
        <f t="shared" si="40"/>
        <v>1221.5</v>
      </c>
      <c r="AF225" s="3">
        <v>1281</v>
      </c>
      <c r="AG225" s="3">
        <f t="shared" si="41"/>
        <v>59.5</v>
      </c>
      <c r="AH225" s="3"/>
      <c r="AI225" s="3"/>
      <c r="AJ225" s="3" t="s">
        <v>840</v>
      </c>
      <c r="AK225" s="3"/>
    </row>
    <row r="226" spans="1:37" x14ac:dyDescent="0.2">
      <c r="A226" s="18" t="s">
        <v>483</v>
      </c>
      <c r="B226" s="18" t="s">
        <v>440</v>
      </c>
      <c r="C226" s="18" t="s">
        <v>484</v>
      </c>
      <c r="D226" s="18" t="s">
        <v>98</v>
      </c>
      <c r="E226" s="18" t="s">
        <v>485</v>
      </c>
      <c r="F226" s="3"/>
      <c r="G226" s="35"/>
      <c r="H226" s="3"/>
      <c r="J226" s="3"/>
      <c r="K226" s="3"/>
      <c r="L226" s="3"/>
      <c r="M226" s="3"/>
      <c r="N226" s="15"/>
      <c r="O226" s="15"/>
      <c r="P226" s="15"/>
      <c r="Q226" s="15"/>
      <c r="R226" s="15"/>
      <c r="S226" s="15"/>
      <c r="T226" s="3"/>
      <c r="U226" s="3"/>
      <c r="V226" s="3"/>
      <c r="W226" s="3"/>
      <c r="X226" s="3"/>
      <c r="Y226" s="3"/>
      <c r="Z226" s="3"/>
      <c r="AA226" s="3"/>
      <c r="AB226" s="3"/>
      <c r="AC226" s="3"/>
      <c r="AD226" s="3"/>
      <c r="AE226" s="3"/>
      <c r="AF226" s="3"/>
      <c r="AG226" s="3"/>
      <c r="AH226" s="3"/>
      <c r="AI226" s="3"/>
      <c r="AJ226" s="3"/>
      <c r="AK226" s="55" t="s">
        <v>29</v>
      </c>
    </row>
    <row r="227" spans="1:37" x14ac:dyDescent="0.2">
      <c r="A227" s="506" t="s">
        <v>483</v>
      </c>
      <c r="B227" s="512" t="s">
        <v>456</v>
      </c>
      <c r="C227" s="506" t="s">
        <v>486</v>
      </c>
      <c r="D227" s="506"/>
      <c r="E227" s="3" t="s">
        <v>27</v>
      </c>
      <c r="F227" s="3">
        <v>30</v>
      </c>
      <c r="G227" s="35"/>
      <c r="H227" s="3">
        <v>26</v>
      </c>
      <c r="J227" s="3">
        <v>11.5</v>
      </c>
      <c r="K227" s="3"/>
      <c r="L227" s="3">
        <v>20.8</v>
      </c>
      <c r="M227" s="3"/>
      <c r="N227" s="3" t="s">
        <v>102</v>
      </c>
      <c r="O227" s="3" t="s">
        <v>102</v>
      </c>
      <c r="P227" s="3" t="s">
        <v>102</v>
      </c>
      <c r="Q227" s="65"/>
      <c r="R227" s="3" t="s">
        <v>102</v>
      </c>
      <c r="S227" s="55" t="s">
        <v>234</v>
      </c>
      <c r="T227" s="3">
        <v>-1</v>
      </c>
      <c r="U227" s="3"/>
      <c r="V227" s="3">
        <v>13.3</v>
      </c>
      <c r="W227" s="3"/>
      <c r="X227" s="3"/>
      <c r="Y227" s="3">
        <v>23</v>
      </c>
      <c r="Z227" s="3"/>
      <c r="AA227" s="3">
        <v>28.1</v>
      </c>
      <c r="AB227" s="3"/>
      <c r="AC227" s="3"/>
      <c r="AD227" s="3">
        <v>735</v>
      </c>
      <c r="AE227" s="3"/>
      <c r="AF227" s="3">
        <v>1520</v>
      </c>
      <c r="AG227" s="3"/>
      <c r="AH227" s="3"/>
      <c r="AI227" s="3"/>
      <c r="AJ227" s="3" t="s">
        <v>487</v>
      </c>
      <c r="AK227" s="3" t="s">
        <v>488</v>
      </c>
    </row>
    <row r="228" spans="1:37" x14ac:dyDescent="0.2">
      <c r="A228" s="506" t="s">
        <v>483</v>
      </c>
      <c r="B228" s="512" t="s">
        <v>456</v>
      </c>
      <c r="C228" s="506" t="s">
        <v>489</v>
      </c>
      <c r="D228" s="506"/>
      <c r="E228" s="3" t="s">
        <v>27</v>
      </c>
      <c r="F228" s="3">
        <v>32</v>
      </c>
      <c r="G228" s="35"/>
      <c r="H228" s="3">
        <v>28</v>
      </c>
      <c r="J228" s="3">
        <v>13.6</v>
      </c>
      <c r="K228" s="3"/>
      <c r="L228" s="3">
        <v>18.399999999999999</v>
      </c>
      <c r="M228" s="3"/>
      <c r="N228" s="3" t="s">
        <v>102</v>
      </c>
      <c r="O228" s="3" t="s">
        <v>102</v>
      </c>
      <c r="P228" s="3" t="s">
        <v>102</v>
      </c>
      <c r="Q228" s="65"/>
      <c r="R228" s="3" t="s">
        <v>102</v>
      </c>
      <c r="S228" s="55" t="s">
        <v>234</v>
      </c>
      <c r="T228" s="3">
        <v>1.8</v>
      </c>
      <c r="U228" s="3"/>
      <c r="V228" s="3">
        <v>12.5</v>
      </c>
      <c r="W228" s="3"/>
      <c r="X228" s="3"/>
      <c r="Y228" s="3">
        <v>23.6</v>
      </c>
      <c r="Z228" s="3"/>
      <c r="AA228" s="3">
        <v>28.2</v>
      </c>
      <c r="AB228" s="3"/>
      <c r="AC228" s="3"/>
      <c r="AD228" s="3">
        <v>735</v>
      </c>
      <c r="AE228" s="3"/>
      <c r="AF228" s="3">
        <v>1520</v>
      </c>
      <c r="AG228" s="3"/>
      <c r="AH228" s="3"/>
      <c r="AI228" s="3"/>
      <c r="AJ228" s="3" t="s">
        <v>840</v>
      </c>
      <c r="AK228" s="3"/>
    </row>
    <row r="229" spans="1:37" x14ac:dyDescent="0.2">
      <c r="A229" s="514" t="s">
        <v>483</v>
      </c>
      <c r="B229" s="515" t="s">
        <v>456</v>
      </c>
      <c r="C229" s="514" t="s">
        <v>490</v>
      </c>
      <c r="D229" s="514"/>
      <c r="E229" s="3" t="s">
        <v>27</v>
      </c>
      <c r="F229" s="3">
        <v>24</v>
      </c>
      <c r="G229" s="35"/>
      <c r="H229" s="3">
        <v>22</v>
      </c>
      <c r="J229" s="3">
        <v>11.5</v>
      </c>
      <c r="K229" s="3"/>
      <c r="L229" s="3">
        <v>20.8</v>
      </c>
      <c r="M229" s="3">
        <f t="shared" ref="M229" si="42">L229-J229</f>
        <v>9.3000000000000007</v>
      </c>
      <c r="N229" s="3" t="s">
        <v>102</v>
      </c>
      <c r="O229" s="3" t="s">
        <v>102</v>
      </c>
      <c r="P229" s="3" t="s">
        <v>102</v>
      </c>
      <c r="Q229" s="65"/>
      <c r="R229" s="3" t="s">
        <v>102</v>
      </c>
      <c r="S229" s="55" t="s">
        <v>234</v>
      </c>
      <c r="T229" s="3">
        <v>1.7</v>
      </c>
      <c r="U229" s="3"/>
      <c r="V229" s="3">
        <v>13.3</v>
      </c>
      <c r="W229" s="3"/>
      <c r="X229" s="3"/>
      <c r="Y229" s="3">
        <v>23</v>
      </c>
      <c r="Z229" s="3"/>
      <c r="AA229" s="3">
        <v>28.1</v>
      </c>
      <c r="AB229" s="3"/>
      <c r="AC229" s="3"/>
      <c r="AD229" s="3">
        <v>652</v>
      </c>
      <c r="AE229" s="3"/>
      <c r="AF229" s="3">
        <v>1724</v>
      </c>
      <c r="AG229" s="3"/>
      <c r="AH229" s="3"/>
      <c r="AI229" s="3"/>
      <c r="AJ229" s="3" t="s">
        <v>487</v>
      </c>
      <c r="AK229" s="3" t="s">
        <v>488</v>
      </c>
    </row>
    <row r="230" spans="1:37" x14ac:dyDescent="0.2">
      <c r="A230" s="1" t="s">
        <v>483</v>
      </c>
      <c r="B230" s="42" t="s">
        <v>456</v>
      </c>
      <c r="C230" s="3" t="s">
        <v>491</v>
      </c>
      <c r="D230" s="3"/>
      <c r="E230" s="3" t="s">
        <v>27</v>
      </c>
      <c r="F230" s="3">
        <v>49</v>
      </c>
      <c r="G230" s="35"/>
      <c r="H230" s="3">
        <v>40</v>
      </c>
      <c r="J230" s="3">
        <v>15.7</v>
      </c>
      <c r="K230" s="3"/>
      <c r="L230" s="3">
        <v>16.100000000000001</v>
      </c>
      <c r="M230" s="3"/>
      <c r="N230" s="3" t="s">
        <v>102</v>
      </c>
      <c r="O230" s="3" t="s">
        <v>102</v>
      </c>
      <c r="P230" s="3" t="s">
        <v>102</v>
      </c>
      <c r="Q230" s="65"/>
      <c r="R230" s="3" t="s">
        <v>102</v>
      </c>
      <c r="S230" s="55" t="s">
        <v>234</v>
      </c>
      <c r="T230" s="3">
        <v>3.8</v>
      </c>
      <c r="U230" s="3"/>
      <c r="V230" s="3">
        <v>7.8</v>
      </c>
      <c r="W230" s="3"/>
      <c r="X230" s="3"/>
      <c r="Y230" s="3">
        <v>24.9</v>
      </c>
      <c r="Z230" s="3"/>
      <c r="AA230" s="3">
        <v>25.6</v>
      </c>
      <c r="AB230" s="3"/>
      <c r="AC230" s="3"/>
      <c r="AD230" s="3">
        <v>1122</v>
      </c>
      <c r="AE230" s="3"/>
      <c r="AF230" s="3">
        <v>1206</v>
      </c>
      <c r="AG230" s="3"/>
      <c r="AH230" s="3"/>
      <c r="AI230" s="3"/>
      <c r="AJ230" s="3" t="s">
        <v>840</v>
      </c>
      <c r="AK230" s="3"/>
    </row>
    <row r="231" spans="1:37" x14ac:dyDescent="0.2">
      <c r="A231" s="1" t="s">
        <v>483</v>
      </c>
      <c r="B231" s="42" t="s">
        <v>456</v>
      </c>
      <c r="C231" s="3" t="s">
        <v>492</v>
      </c>
      <c r="D231" s="3"/>
      <c r="E231" s="3" t="s">
        <v>70</v>
      </c>
      <c r="F231" s="3">
        <v>19</v>
      </c>
      <c r="G231" s="35"/>
      <c r="H231" s="3">
        <v>10</v>
      </c>
      <c r="J231" s="3">
        <v>15.7</v>
      </c>
      <c r="K231" s="3"/>
      <c r="L231" s="3">
        <v>20.8</v>
      </c>
      <c r="M231" s="3"/>
      <c r="N231" s="3" t="s">
        <v>102</v>
      </c>
      <c r="O231" s="3" t="s">
        <v>102</v>
      </c>
      <c r="P231" s="3" t="s">
        <v>102</v>
      </c>
      <c r="Q231" s="65"/>
      <c r="R231" s="3" t="s">
        <v>102</v>
      </c>
      <c r="S231" s="55" t="s">
        <v>234</v>
      </c>
      <c r="T231" s="3">
        <v>5.5</v>
      </c>
      <c r="U231" s="3"/>
      <c r="V231" s="3">
        <v>13.3</v>
      </c>
      <c r="W231" s="3"/>
      <c r="X231" s="3"/>
      <c r="Y231" s="3">
        <v>28</v>
      </c>
      <c r="Z231" s="3"/>
      <c r="AA231" s="3">
        <v>28.1</v>
      </c>
      <c r="AB231" s="3"/>
      <c r="AC231" s="3"/>
      <c r="AD231" s="3">
        <v>1242</v>
      </c>
      <c r="AE231" s="3"/>
      <c r="AF231" s="3">
        <v>1281</v>
      </c>
      <c r="AG231" s="3"/>
      <c r="AH231" s="3"/>
      <c r="AI231" s="3"/>
      <c r="AJ231" s="3" t="s">
        <v>840</v>
      </c>
      <c r="AK231" s="3"/>
    </row>
    <row r="232" spans="1:37" x14ac:dyDescent="0.2">
      <c r="A232" s="506" t="s">
        <v>483</v>
      </c>
      <c r="B232" s="512" t="s">
        <v>456</v>
      </c>
      <c r="C232" s="506" t="s">
        <v>493</v>
      </c>
      <c r="D232" s="506"/>
      <c r="E232" s="3" t="s">
        <v>27</v>
      </c>
      <c r="F232" s="3">
        <v>31</v>
      </c>
      <c r="G232" s="35"/>
      <c r="H232" s="3">
        <v>19</v>
      </c>
      <c r="J232" s="3">
        <v>15.7</v>
      </c>
      <c r="K232" s="3"/>
      <c r="L232" s="3">
        <v>22.2</v>
      </c>
      <c r="M232" s="3"/>
      <c r="N232" s="3" t="s">
        <v>102</v>
      </c>
      <c r="O232" s="3" t="s">
        <v>102</v>
      </c>
      <c r="P232" s="3" t="s">
        <v>102</v>
      </c>
      <c r="Q232" s="65"/>
      <c r="R232" s="3" t="s">
        <v>102</v>
      </c>
      <c r="S232" s="55" t="s">
        <v>234</v>
      </c>
      <c r="T232" s="3">
        <v>3.8</v>
      </c>
      <c r="U232" s="3"/>
      <c r="V232" s="3">
        <v>14.8</v>
      </c>
      <c r="W232" s="3"/>
      <c r="X232" s="3"/>
      <c r="Y232" s="3">
        <v>21.6</v>
      </c>
      <c r="Z232" s="3"/>
      <c r="AA232" s="3">
        <v>28.3</v>
      </c>
      <c r="AB232" s="3"/>
      <c r="AC232" s="3"/>
      <c r="AD232" s="3">
        <v>1122</v>
      </c>
      <c r="AE232" s="3"/>
      <c r="AF232" s="3">
        <v>1632</v>
      </c>
      <c r="AG232" s="3"/>
      <c r="AH232" s="3"/>
      <c r="AI232" s="3"/>
      <c r="AJ232" s="3" t="s">
        <v>840</v>
      </c>
      <c r="AK232" s="3"/>
    </row>
    <row r="233" spans="1:37" x14ac:dyDescent="0.2">
      <c r="A233" s="1" t="s">
        <v>483</v>
      </c>
      <c r="B233" s="42" t="s">
        <v>456</v>
      </c>
      <c r="C233" s="3" t="s">
        <v>494</v>
      </c>
      <c r="D233" s="3"/>
      <c r="E233" s="3" t="s">
        <v>27</v>
      </c>
      <c r="F233" s="3">
        <v>36</v>
      </c>
      <c r="G233" s="35"/>
      <c r="H233" s="3">
        <v>27</v>
      </c>
      <c r="J233" s="3">
        <v>9.4</v>
      </c>
      <c r="K233" s="3"/>
      <c r="L233" s="3">
        <v>16.5</v>
      </c>
      <c r="M233" s="3"/>
      <c r="N233" s="3" t="s">
        <v>102</v>
      </c>
      <c r="O233" s="3" t="s">
        <v>102</v>
      </c>
      <c r="P233" s="3" t="s">
        <v>102</v>
      </c>
      <c r="Q233" s="65"/>
      <c r="R233" s="3" t="s">
        <v>102</v>
      </c>
      <c r="S233" s="55" t="s">
        <v>234</v>
      </c>
      <c r="T233" s="3">
        <v>-0.1</v>
      </c>
      <c r="U233" s="3"/>
      <c r="V233" s="3">
        <v>5.2</v>
      </c>
      <c r="W233" s="3"/>
      <c r="X233" s="3"/>
      <c r="Y233" s="3">
        <v>19.600000000000001</v>
      </c>
      <c r="Z233" s="3"/>
      <c r="AA233" s="3">
        <v>23.3</v>
      </c>
      <c r="AB233" s="3"/>
      <c r="AC233" s="3"/>
      <c r="AD233" s="3">
        <v>374</v>
      </c>
      <c r="AE233" s="3"/>
      <c r="AF233" s="3">
        <v>980</v>
      </c>
      <c r="AG233" s="3"/>
      <c r="AH233" s="3"/>
      <c r="AI233" s="3"/>
      <c r="AJ233" s="3" t="s">
        <v>495</v>
      </c>
      <c r="AK233" s="3" t="s">
        <v>496</v>
      </c>
    </row>
    <row r="234" spans="1:37" x14ac:dyDescent="0.2">
      <c r="A234" s="506" t="s">
        <v>483</v>
      </c>
      <c r="B234" s="512" t="s">
        <v>456</v>
      </c>
      <c r="C234" s="506" t="s">
        <v>494</v>
      </c>
      <c r="D234" s="506"/>
      <c r="E234" s="3" t="s">
        <v>27</v>
      </c>
      <c r="F234" s="3">
        <v>23</v>
      </c>
      <c r="G234" s="35"/>
      <c r="H234" s="3">
        <v>16</v>
      </c>
      <c r="J234" s="3">
        <v>15.7</v>
      </c>
      <c r="K234" s="3"/>
      <c r="L234" s="3">
        <v>18.399999999999999</v>
      </c>
      <c r="M234" s="3"/>
      <c r="N234" s="3" t="s">
        <v>102</v>
      </c>
      <c r="O234" s="3" t="s">
        <v>102</v>
      </c>
      <c r="P234" s="3" t="s">
        <v>102</v>
      </c>
      <c r="Q234" s="65"/>
      <c r="R234" s="3" t="s">
        <v>102</v>
      </c>
      <c r="S234" s="55" t="s">
        <v>234</v>
      </c>
      <c r="T234" s="3">
        <v>3.8</v>
      </c>
      <c r="U234" s="3"/>
      <c r="V234" s="3">
        <v>12.5</v>
      </c>
      <c r="W234" s="3"/>
      <c r="X234" s="3"/>
      <c r="Y234" s="3">
        <v>20.2</v>
      </c>
      <c r="Z234" s="3"/>
      <c r="AA234" s="3">
        <v>28.5</v>
      </c>
      <c r="AB234" s="3"/>
      <c r="AC234" s="3"/>
      <c r="AD234" s="3">
        <v>1096</v>
      </c>
      <c r="AE234" s="3"/>
      <c r="AF234" s="3">
        <v>1577</v>
      </c>
      <c r="AG234" s="3"/>
      <c r="AH234" s="3"/>
      <c r="AI234" s="3"/>
      <c r="AJ234" s="3" t="s">
        <v>840</v>
      </c>
      <c r="AK234" s="3"/>
    </row>
    <row r="235" spans="1:37" x14ac:dyDescent="0.2">
      <c r="A235" s="506" t="s">
        <v>483</v>
      </c>
      <c r="B235" s="512" t="s">
        <v>456</v>
      </c>
      <c r="C235" s="506" t="s">
        <v>497</v>
      </c>
      <c r="D235" s="506"/>
      <c r="E235" s="3" t="s">
        <v>27</v>
      </c>
      <c r="F235" s="3">
        <v>44</v>
      </c>
      <c r="G235" s="35"/>
      <c r="H235" s="3">
        <v>26</v>
      </c>
      <c r="J235" s="3">
        <v>15.6</v>
      </c>
      <c r="K235" s="3"/>
      <c r="L235" s="3">
        <v>20.8</v>
      </c>
      <c r="M235" s="3"/>
      <c r="N235" s="3" t="s">
        <v>102</v>
      </c>
      <c r="O235" s="3" t="s">
        <v>102</v>
      </c>
      <c r="P235" s="3" t="s">
        <v>102</v>
      </c>
      <c r="Q235" s="65"/>
      <c r="R235" s="3" t="s">
        <v>102</v>
      </c>
      <c r="S235" s="55" t="s">
        <v>234</v>
      </c>
      <c r="T235" s="3">
        <v>5</v>
      </c>
      <c r="U235" s="3"/>
      <c r="V235" s="3">
        <v>13.3</v>
      </c>
      <c r="W235" s="3"/>
      <c r="X235" s="3"/>
      <c r="Y235" s="3">
        <v>24.7</v>
      </c>
      <c r="Z235" s="3"/>
      <c r="AA235" s="3">
        <v>28.1</v>
      </c>
      <c r="AB235" s="3"/>
      <c r="AC235" s="3"/>
      <c r="AD235" s="3">
        <v>622</v>
      </c>
      <c r="AE235" s="3"/>
      <c r="AF235" s="3">
        <v>1520</v>
      </c>
      <c r="AG235" s="3"/>
      <c r="AH235" s="3"/>
      <c r="AI235" s="3"/>
      <c r="AJ235" s="3" t="s">
        <v>840</v>
      </c>
      <c r="AK235" s="3"/>
    </row>
    <row r="236" spans="1:37" x14ac:dyDescent="0.2">
      <c r="A236" s="506" t="s">
        <v>483</v>
      </c>
      <c r="B236" s="512" t="s">
        <v>456</v>
      </c>
      <c r="C236" s="506" t="s">
        <v>498</v>
      </c>
      <c r="D236" s="506"/>
      <c r="E236" s="3" t="s">
        <v>27</v>
      </c>
      <c r="F236" s="3">
        <v>36</v>
      </c>
      <c r="G236" s="35"/>
      <c r="H236" s="3">
        <v>22</v>
      </c>
      <c r="J236" s="3">
        <v>15.6</v>
      </c>
      <c r="K236" s="3"/>
      <c r="L236" s="3">
        <v>21.1</v>
      </c>
      <c r="M236" s="3"/>
      <c r="N236" s="3" t="s">
        <v>102</v>
      </c>
      <c r="O236" s="3" t="s">
        <v>102</v>
      </c>
      <c r="P236" s="3" t="s">
        <v>102</v>
      </c>
      <c r="Q236" s="65"/>
      <c r="R236" s="3" t="s">
        <v>102</v>
      </c>
      <c r="S236" s="55" t="s">
        <v>234</v>
      </c>
      <c r="T236" s="3">
        <v>5</v>
      </c>
      <c r="U236" s="3"/>
      <c r="V236" s="3">
        <v>13.3</v>
      </c>
      <c r="W236" s="3"/>
      <c r="X236" s="3"/>
      <c r="Y236" s="3">
        <v>24.7</v>
      </c>
      <c r="Z236" s="3"/>
      <c r="AA236" s="3">
        <v>28.1</v>
      </c>
      <c r="AB236" s="3"/>
      <c r="AC236" s="3"/>
      <c r="AD236" s="3">
        <v>897</v>
      </c>
      <c r="AE236" s="3"/>
      <c r="AF236" s="3">
        <v>1298</v>
      </c>
      <c r="AG236" s="3"/>
      <c r="AH236" s="3"/>
      <c r="AI236" s="3"/>
      <c r="AJ236" s="3" t="s">
        <v>840</v>
      </c>
      <c r="AK236" s="3"/>
    </row>
    <row r="237" spans="1:37" x14ac:dyDescent="0.2">
      <c r="A237" s="1" t="s">
        <v>483</v>
      </c>
      <c r="B237" s="42" t="s">
        <v>499</v>
      </c>
      <c r="C237" s="3" t="s">
        <v>490</v>
      </c>
      <c r="D237" s="3"/>
      <c r="E237" s="3" t="s">
        <v>27</v>
      </c>
      <c r="F237" s="3">
        <v>34</v>
      </c>
      <c r="G237" s="35"/>
      <c r="H237" s="3">
        <v>30</v>
      </c>
      <c r="J237" s="26">
        <v>13.9</v>
      </c>
      <c r="K237" s="3"/>
      <c r="L237" s="26">
        <v>19.2</v>
      </c>
      <c r="M237" s="3"/>
      <c r="N237" s="3" t="s">
        <v>102</v>
      </c>
      <c r="O237" s="3" t="s">
        <v>102</v>
      </c>
      <c r="P237" s="3" t="s">
        <v>102</v>
      </c>
      <c r="Q237" s="65"/>
      <c r="R237" s="3" t="s">
        <v>102</v>
      </c>
      <c r="S237" s="55" t="s">
        <v>234</v>
      </c>
      <c r="T237" s="26">
        <v>2.2000000000000002</v>
      </c>
      <c r="U237" s="3"/>
      <c r="V237" s="26">
        <v>13.3</v>
      </c>
      <c r="W237" s="3"/>
      <c r="X237" s="3"/>
      <c r="Y237" s="26">
        <v>25.7</v>
      </c>
      <c r="Z237" s="3"/>
      <c r="AA237" s="26">
        <v>28.1</v>
      </c>
      <c r="AB237" s="3"/>
      <c r="AC237" s="3"/>
      <c r="AD237" s="26">
        <v>897</v>
      </c>
      <c r="AE237" s="3"/>
      <c r="AF237" s="26">
        <v>1179</v>
      </c>
      <c r="AG237" s="3"/>
      <c r="AH237" s="3"/>
      <c r="AI237" s="3"/>
      <c r="AJ237" s="3" t="s">
        <v>840</v>
      </c>
      <c r="AK237" s="3"/>
    </row>
    <row r="238" spans="1:37" x14ac:dyDescent="0.2">
      <c r="A238" s="506" t="s">
        <v>483</v>
      </c>
      <c r="B238" s="512" t="s">
        <v>499</v>
      </c>
      <c r="C238" s="506" t="s">
        <v>500</v>
      </c>
      <c r="D238" s="506"/>
      <c r="E238" s="3" t="s">
        <v>27</v>
      </c>
      <c r="F238" s="3">
        <v>40</v>
      </c>
      <c r="G238" s="35"/>
      <c r="H238" s="3">
        <v>23</v>
      </c>
      <c r="J238" s="3">
        <v>15.7</v>
      </c>
      <c r="K238" s="3"/>
      <c r="L238" s="3">
        <v>20.8</v>
      </c>
      <c r="M238" s="3"/>
      <c r="N238" s="3" t="s">
        <v>102</v>
      </c>
      <c r="O238" s="3" t="s">
        <v>102</v>
      </c>
      <c r="P238" s="3" t="s">
        <v>102</v>
      </c>
      <c r="Q238" s="65"/>
      <c r="R238" s="3" t="s">
        <v>102</v>
      </c>
      <c r="S238" s="55" t="s">
        <v>234</v>
      </c>
      <c r="T238" s="3">
        <v>3.8</v>
      </c>
      <c r="U238" s="3"/>
      <c r="V238" s="3">
        <v>13.3</v>
      </c>
      <c r="W238" s="3"/>
      <c r="X238" s="3"/>
      <c r="Y238" s="3">
        <v>21.7</v>
      </c>
      <c r="Z238" s="3"/>
      <c r="AA238" s="3">
        <v>28.1</v>
      </c>
      <c r="AB238" s="3"/>
      <c r="AC238" s="3"/>
      <c r="AD238" s="3">
        <v>1096</v>
      </c>
      <c r="AE238" s="3"/>
      <c r="AF238" s="3">
        <v>1520</v>
      </c>
      <c r="AG238" s="3"/>
      <c r="AH238" s="3"/>
      <c r="AI238" s="3"/>
      <c r="AJ238" s="3" t="s">
        <v>840</v>
      </c>
      <c r="AK238" s="3"/>
    </row>
    <row r="239" spans="1:37" x14ac:dyDescent="0.2">
      <c r="A239" s="1" t="s">
        <v>483</v>
      </c>
      <c r="B239" s="42" t="s">
        <v>499</v>
      </c>
      <c r="C239" s="3" t="s">
        <v>501</v>
      </c>
      <c r="D239" s="3"/>
      <c r="E239" s="3" t="s">
        <v>27</v>
      </c>
      <c r="F239" s="3">
        <v>22</v>
      </c>
      <c r="G239" s="35"/>
      <c r="H239" s="3">
        <v>15</v>
      </c>
      <c r="J239" s="3">
        <v>16.8</v>
      </c>
      <c r="K239" s="3"/>
      <c r="L239" s="3">
        <v>18.399999999999999</v>
      </c>
      <c r="M239" s="3"/>
      <c r="N239" s="3" t="s">
        <v>102</v>
      </c>
      <c r="O239" s="3" t="s">
        <v>102</v>
      </c>
      <c r="P239" s="3" t="s">
        <v>102</v>
      </c>
      <c r="Q239" s="65"/>
      <c r="R239" s="3" t="s">
        <v>102</v>
      </c>
      <c r="S239" s="55" t="s">
        <v>234</v>
      </c>
      <c r="T239" s="3">
        <v>10.6</v>
      </c>
      <c r="U239" s="3"/>
      <c r="V239" s="3">
        <v>12.5</v>
      </c>
      <c r="W239" s="3"/>
      <c r="X239" s="3"/>
      <c r="Y239" s="3">
        <v>23</v>
      </c>
      <c r="Z239" s="3"/>
      <c r="AA239" s="3">
        <v>28.1</v>
      </c>
      <c r="AB239" s="3"/>
      <c r="AC239" s="3"/>
      <c r="AD239" s="3">
        <v>897</v>
      </c>
      <c r="AE239" s="3"/>
      <c r="AF239" s="3">
        <v>1179</v>
      </c>
      <c r="AG239" s="3"/>
      <c r="AH239" s="3"/>
      <c r="AI239" s="3"/>
      <c r="AJ239" s="3" t="s">
        <v>840</v>
      </c>
      <c r="AK239" s="3"/>
    </row>
    <row r="240" spans="1:37" x14ac:dyDescent="0.2">
      <c r="A240" s="514" t="s">
        <v>483</v>
      </c>
      <c r="B240" s="515" t="s">
        <v>502</v>
      </c>
      <c r="C240" s="514" t="s">
        <v>503</v>
      </c>
      <c r="D240" s="514"/>
      <c r="E240" s="3" t="s">
        <v>27</v>
      </c>
      <c r="F240" s="3">
        <v>12</v>
      </c>
      <c r="G240" s="35"/>
      <c r="H240" s="3">
        <v>11</v>
      </c>
      <c r="J240" s="3">
        <v>11.5</v>
      </c>
      <c r="K240" s="3"/>
      <c r="L240" s="3">
        <v>21.7</v>
      </c>
      <c r="M240" s="3">
        <f t="shared" ref="M240" si="43">L240-J240</f>
        <v>10.199999999999999</v>
      </c>
      <c r="N240" s="3" t="s">
        <v>102</v>
      </c>
      <c r="O240" s="3" t="s">
        <v>102</v>
      </c>
      <c r="P240" s="3" t="s">
        <v>102</v>
      </c>
      <c r="Q240" s="65"/>
      <c r="R240" s="3" t="s">
        <v>102</v>
      </c>
      <c r="S240" s="55" t="s">
        <v>234</v>
      </c>
      <c r="T240" s="3">
        <v>1.7</v>
      </c>
      <c r="U240" s="3"/>
      <c r="V240" s="3">
        <v>14.8</v>
      </c>
      <c r="W240" s="3"/>
      <c r="X240" s="3"/>
      <c r="Y240" s="3">
        <v>23</v>
      </c>
      <c r="Z240" s="3"/>
      <c r="AA240" s="3">
        <v>28.2</v>
      </c>
      <c r="AB240" s="3"/>
      <c r="AC240" s="3"/>
      <c r="AD240" s="3">
        <v>652</v>
      </c>
      <c r="AE240" s="3"/>
      <c r="AF240" s="3">
        <v>1724</v>
      </c>
      <c r="AG240" s="3"/>
      <c r="AH240" s="3"/>
      <c r="AI240" s="3"/>
      <c r="AJ240" s="3" t="s">
        <v>487</v>
      </c>
      <c r="AK240" s="3" t="s">
        <v>488</v>
      </c>
    </row>
    <row r="241" spans="1:37" x14ac:dyDescent="0.2">
      <c r="A241" s="506" t="s">
        <v>483</v>
      </c>
      <c r="B241" s="512" t="s">
        <v>502</v>
      </c>
      <c r="C241" s="506" t="s">
        <v>504</v>
      </c>
      <c r="D241" s="506"/>
      <c r="E241" s="3" t="s">
        <v>27</v>
      </c>
      <c r="F241" s="3">
        <v>26</v>
      </c>
      <c r="G241" s="35"/>
      <c r="H241" s="3">
        <v>16</v>
      </c>
      <c r="J241" s="3">
        <v>13.3</v>
      </c>
      <c r="K241" s="3"/>
      <c r="L241" s="3">
        <v>21.1</v>
      </c>
      <c r="M241" s="3"/>
      <c r="N241" s="3" t="s">
        <v>102</v>
      </c>
      <c r="O241" s="3" t="s">
        <v>102</v>
      </c>
      <c r="P241" s="3" t="s">
        <v>102</v>
      </c>
      <c r="Q241" s="65"/>
      <c r="R241" s="3" t="s">
        <v>102</v>
      </c>
      <c r="S241" s="55" t="s">
        <v>234</v>
      </c>
      <c r="T241" s="3">
        <v>-0.1</v>
      </c>
      <c r="U241" s="3"/>
      <c r="V241" s="3">
        <v>13.3</v>
      </c>
      <c r="W241" s="3"/>
      <c r="X241" s="3"/>
      <c r="Y241" s="3">
        <v>24</v>
      </c>
      <c r="Z241" s="3"/>
      <c r="AA241" s="3">
        <v>28.3</v>
      </c>
      <c r="AB241" s="3"/>
      <c r="AC241" s="3"/>
      <c r="AD241" s="3">
        <v>897</v>
      </c>
      <c r="AE241" s="3"/>
      <c r="AF241" s="3">
        <v>1355</v>
      </c>
      <c r="AG241" s="3"/>
      <c r="AH241" s="3"/>
      <c r="AI241" s="3"/>
      <c r="AJ241" s="3" t="s">
        <v>487</v>
      </c>
      <c r="AK241" s="3" t="s">
        <v>505</v>
      </c>
    </row>
    <row r="242" spans="1:37" x14ac:dyDescent="0.2">
      <c r="A242" s="1" t="s">
        <v>483</v>
      </c>
      <c r="B242" s="42" t="s">
        <v>502</v>
      </c>
      <c r="C242" s="3" t="s">
        <v>506</v>
      </c>
      <c r="D242" s="3"/>
      <c r="E242" s="3" t="s">
        <v>27</v>
      </c>
      <c r="F242" s="3">
        <v>36</v>
      </c>
      <c r="G242" s="35"/>
      <c r="H242" s="3">
        <v>26</v>
      </c>
      <c r="J242" s="3">
        <v>15.7</v>
      </c>
      <c r="K242" s="3"/>
      <c r="L242" s="3">
        <v>16.100000000000001</v>
      </c>
      <c r="M242" s="3"/>
      <c r="N242" s="3" t="s">
        <v>102</v>
      </c>
      <c r="O242" s="3" t="s">
        <v>102</v>
      </c>
      <c r="P242" s="3" t="s">
        <v>102</v>
      </c>
      <c r="Q242" s="65"/>
      <c r="R242" s="3" t="s">
        <v>102</v>
      </c>
      <c r="S242" s="55" t="s">
        <v>234</v>
      </c>
      <c r="T242" s="3">
        <v>3.8</v>
      </c>
      <c r="U242" s="3"/>
      <c r="V242" s="3">
        <v>7.8</v>
      </c>
      <c r="W242" s="3"/>
      <c r="X242" s="3"/>
      <c r="Y242" s="3">
        <v>23</v>
      </c>
      <c r="Z242" s="3"/>
      <c r="AA242" s="3">
        <v>25.6</v>
      </c>
      <c r="AB242" s="3"/>
      <c r="AC242" s="3"/>
      <c r="AD242" s="3">
        <v>1096</v>
      </c>
      <c r="AE242" s="3"/>
      <c r="AF242" s="3">
        <v>1206</v>
      </c>
      <c r="AG242" s="3"/>
      <c r="AH242" s="3"/>
      <c r="AI242" s="3"/>
      <c r="AJ242" s="3" t="s">
        <v>840</v>
      </c>
      <c r="AK242" s="3"/>
    </row>
    <row r="243" spans="1:37" x14ac:dyDescent="0.2">
      <c r="A243" s="506" t="s">
        <v>483</v>
      </c>
      <c r="B243" s="512" t="s">
        <v>502</v>
      </c>
      <c r="C243" s="506" t="s">
        <v>507</v>
      </c>
      <c r="D243" s="506"/>
      <c r="E243" s="3" t="s">
        <v>27</v>
      </c>
      <c r="F243" s="3">
        <v>32</v>
      </c>
      <c r="G243" s="35"/>
      <c r="H243" s="3">
        <v>27</v>
      </c>
      <c r="J243" s="3">
        <v>13.6</v>
      </c>
      <c r="K243" s="3"/>
      <c r="L243" s="3">
        <v>18.399999999999999</v>
      </c>
      <c r="M243" s="3"/>
      <c r="N243" s="3" t="s">
        <v>102</v>
      </c>
      <c r="O243" s="3" t="s">
        <v>102</v>
      </c>
      <c r="P243" s="3" t="s">
        <v>102</v>
      </c>
      <c r="Q243" s="65"/>
      <c r="R243" s="3" t="s">
        <v>102</v>
      </c>
      <c r="S243" s="55" t="s">
        <v>234</v>
      </c>
      <c r="T243" s="3">
        <v>1.8</v>
      </c>
      <c r="U243" s="3"/>
      <c r="V243" s="3">
        <v>12.5</v>
      </c>
      <c r="W243" s="3"/>
      <c r="X243" s="3"/>
      <c r="Y243" s="3">
        <v>23.6</v>
      </c>
      <c r="Z243" s="3"/>
      <c r="AA243" s="3">
        <v>28.2</v>
      </c>
      <c r="AB243" s="3"/>
      <c r="AC243" s="3"/>
      <c r="AD243" s="3">
        <v>735</v>
      </c>
      <c r="AE243" s="3"/>
      <c r="AF243" s="3">
        <v>1520</v>
      </c>
      <c r="AG243" s="3"/>
      <c r="AH243" s="3"/>
      <c r="AI243" s="3"/>
      <c r="AJ243" s="3" t="s">
        <v>840</v>
      </c>
      <c r="AK243" s="3"/>
    </row>
    <row r="244" spans="1:37" x14ac:dyDescent="0.2">
      <c r="A244" s="1" t="s">
        <v>483</v>
      </c>
      <c r="B244" s="42" t="s">
        <v>502</v>
      </c>
      <c r="C244" s="3" t="s">
        <v>508</v>
      </c>
      <c r="D244" s="3"/>
      <c r="E244" s="3" t="s">
        <v>27</v>
      </c>
      <c r="F244" s="3">
        <v>70</v>
      </c>
      <c r="G244" s="35"/>
      <c r="H244" s="3">
        <v>43</v>
      </c>
      <c r="J244" s="3">
        <v>12.5</v>
      </c>
      <c r="K244" s="3"/>
      <c r="L244" s="3">
        <v>16.100000000000001</v>
      </c>
      <c r="M244" s="3"/>
      <c r="N244" s="3" t="s">
        <v>102</v>
      </c>
      <c r="O244" s="3" t="s">
        <v>102</v>
      </c>
      <c r="P244" s="3" t="s">
        <v>102</v>
      </c>
      <c r="Q244" s="65"/>
      <c r="R244" s="3" t="s">
        <v>102</v>
      </c>
      <c r="S244" s="55" t="s">
        <v>234</v>
      </c>
      <c r="T244" s="3">
        <v>1.7</v>
      </c>
      <c r="U244" s="3"/>
      <c r="V244" s="3">
        <v>7.1</v>
      </c>
      <c r="W244" s="3"/>
      <c r="X244" s="3"/>
      <c r="Y244" s="3">
        <v>24.9</v>
      </c>
      <c r="Z244" s="3"/>
      <c r="AA244" s="3">
        <v>25.6</v>
      </c>
      <c r="AB244" s="3"/>
      <c r="AC244" s="3"/>
      <c r="AD244" s="3">
        <v>1122</v>
      </c>
      <c r="AE244" s="3"/>
      <c r="AF244" s="3">
        <v>1206</v>
      </c>
      <c r="AG244" s="3"/>
      <c r="AH244" s="3"/>
      <c r="AI244" s="3"/>
      <c r="AJ244" s="3" t="s">
        <v>509</v>
      </c>
      <c r="AK244" s="3" t="s">
        <v>510</v>
      </c>
    </row>
    <row r="245" spans="1:37" x14ac:dyDescent="0.2">
      <c r="A245" s="1" t="s">
        <v>483</v>
      </c>
      <c r="B245" s="42" t="s">
        <v>502</v>
      </c>
      <c r="C245" s="3" t="s">
        <v>511</v>
      </c>
      <c r="D245" s="3"/>
      <c r="E245" s="3" t="s">
        <v>485</v>
      </c>
      <c r="F245" s="3">
        <v>41</v>
      </c>
      <c r="G245" s="35"/>
      <c r="H245" s="3">
        <v>39</v>
      </c>
      <c r="J245" s="3">
        <v>14</v>
      </c>
      <c r="K245" s="3"/>
      <c r="L245" s="3">
        <v>16.100000000000001</v>
      </c>
      <c r="M245" s="3"/>
      <c r="N245" s="3" t="s">
        <v>102</v>
      </c>
      <c r="O245" s="3" t="s">
        <v>102</v>
      </c>
      <c r="P245" s="3" t="s">
        <v>102</v>
      </c>
      <c r="Q245" s="65"/>
      <c r="R245" s="3" t="s">
        <v>102</v>
      </c>
      <c r="S245" s="55" t="s">
        <v>234</v>
      </c>
      <c r="T245" s="3">
        <v>-0.5</v>
      </c>
      <c r="U245" s="3"/>
      <c r="V245" s="3">
        <v>6.2</v>
      </c>
      <c r="W245" s="3"/>
      <c r="X245" s="3"/>
      <c r="Y245" s="3">
        <v>24.7</v>
      </c>
      <c r="Z245" s="3"/>
      <c r="AA245" s="3">
        <v>25.6</v>
      </c>
      <c r="AB245" s="3"/>
      <c r="AC245" s="3"/>
      <c r="AD245" s="3">
        <v>735</v>
      </c>
      <c r="AE245" s="3"/>
      <c r="AF245" s="3">
        <v>1206</v>
      </c>
      <c r="AG245" s="3"/>
      <c r="AH245" s="3"/>
      <c r="AI245" s="3"/>
      <c r="AJ245" s="3" t="s">
        <v>840</v>
      </c>
      <c r="AK245" s="3"/>
    </row>
    <row r="246" spans="1:37" x14ac:dyDescent="0.2">
      <c r="A246" s="1" t="s">
        <v>483</v>
      </c>
      <c r="B246" s="42" t="s">
        <v>502</v>
      </c>
      <c r="C246" s="3" t="s">
        <v>512</v>
      </c>
      <c r="D246" s="3"/>
      <c r="E246" s="3" t="s">
        <v>27</v>
      </c>
      <c r="F246" s="3">
        <v>34</v>
      </c>
      <c r="G246" s="35"/>
      <c r="H246" s="3">
        <v>27</v>
      </c>
      <c r="J246" s="3">
        <v>16.5</v>
      </c>
      <c r="K246" s="3"/>
      <c r="L246" s="3">
        <v>16.5</v>
      </c>
      <c r="M246" s="3"/>
      <c r="N246" s="3" t="s">
        <v>102</v>
      </c>
      <c r="O246" s="3" t="s">
        <v>102</v>
      </c>
      <c r="P246" s="3" t="s">
        <v>102</v>
      </c>
      <c r="Q246" s="65"/>
      <c r="R246" s="3" t="s">
        <v>102</v>
      </c>
      <c r="S246" s="55" t="s">
        <v>234</v>
      </c>
      <c r="T246" s="3">
        <v>5.5</v>
      </c>
      <c r="U246" s="3"/>
      <c r="V246" s="3">
        <v>17.100000000000001</v>
      </c>
      <c r="W246" s="3"/>
      <c r="X246" s="3"/>
      <c r="Y246" s="3">
        <v>27.3</v>
      </c>
      <c r="Z246" s="3"/>
      <c r="AA246" s="3">
        <v>27.4</v>
      </c>
      <c r="AB246" s="3"/>
      <c r="AC246" s="3"/>
      <c r="AD246" s="3">
        <v>1096</v>
      </c>
      <c r="AE246" s="3"/>
      <c r="AF246" s="3">
        <v>1298</v>
      </c>
      <c r="AG246" s="3"/>
      <c r="AH246" s="3"/>
      <c r="AI246" s="3"/>
      <c r="AJ246" s="3" t="s">
        <v>840</v>
      </c>
      <c r="AK246" s="3"/>
    </row>
    <row r="247" spans="1:37" x14ac:dyDescent="0.2">
      <c r="A247" s="1" t="s">
        <v>483</v>
      </c>
      <c r="B247" s="42" t="s">
        <v>502</v>
      </c>
      <c r="C247" s="3" t="s">
        <v>493</v>
      </c>
      <c r="D247" s="3"/>
      <c r="E247" s="3" t="s">
        <v>27</v>
      </c>
      <c r="F247" s="3">
        <v>38</v>
      </c>
      <c r="G247" s="35"/>
      <c r="H247" s="3">
        <v>27</v>
      </c>
      <c r="J247" s="3">
        <v>12.5</v>
      </c>
      <c r="K247" s="3"/>
      <c r="L247" s="3">
        <v>21.1</v>
      </c>
      <c r="M247" s="3"/>
      <c r="N247" s="3" t="s">
        <v>102</v>
      </c>
      <c r="O247" s="3" t="s">
        <v>102</v>
      </c>
      <c r="P247" s="3" t="s">
        <v>102</v>
      </c>
      <c r="Q247" s="65"/>
      <c r="R247" s="3" t="s">
        <v>102</v>
      </c>
      <c r="S247" s="55" t="s">
        <v>234</v>
      </c>
      <c r="T247" s="3">
        <v>0.7</v>
      </c>
      <c r="U247" s="3"/>
      <c r="V247" s="3">
        <v>16.600000000000001</v>
      </c>
      <c r="W247" s="3"/>
      <c r="X247" s="3"/>
      <c r="Y247" s="3">
        <v>24.9</v>
      </c>
      <c r="Z247" s="3"/>
      <c r="AA247" s="3">
        <v>28.3</v>
      </c>
      <c r="AB247" s="3"/>
      <c r="AC247" s="3"/>
      <c r="AD247" s="3">
        <v>622</v>
      </c>
      <c r="AE247" s="3"/>
      <c r="AF247" s="3">
        <v>1335</v>
      </c>
      <c r="AG247" s="3"/>
      <c r="AH247" s="3"/>
      <c r="AI247" s="3"/>
      <c r="AJ247" s="3" t="s">
        <v>513</v>
      </c>
      <c r="AK247" s="3" t="s">
        <v>514</v>
      </c>
    </row>
    <row r="248" spans="1:37" x14ac:dyDescent="0.2">
      <c r="A248" s="1" t="s">
        <v>483</v>
      </c>
      <c r="B248" s="42" t="s">
        <v>502</v>
      </c>
      <c r="C248" s="3" t="s">
        <v>515</v>
      </c>
      <c r="D248" s="3"/>
      <c r="E248" s="3" t="s">
        <v>27</v>
      </c>
      <c r="F248" s="3">
        <v>41</v>
      </c>
      <c r="G248" s="35"/>
      <c r="H248" s="3">
        <v>23</v>
      </c>
      <c r="J248" s="3">
        <v>11.6</v>
      </c>
      <c r="K248" s="3"/>
      <c r="L248" s="3">
        <v>18.399999999999999</v>
      </c>
      <c r="M248" s="3"/>
      <c r="N248" s="3" t="s">
        <v>102</v>
      </c>
      <c r="O248" s="3" t="s">
        <v>102</v>
      </c>
      <c r="P248" s="3" t="s">
        <v>102</v>
      </c>
      <c r="Q248" s="65"/>
      <c r="R248" s="3" t="s">
        <v>102</v>
      </c>
      <c r="S248" s="55" t="s">
        <v>234</v>
      </c>
      <c r="T248" s="3">
        <v>-1</v>
      </c>
      <c r="U248" s="3"/>
      <c r="V248" s="3">
        <v>12.5</v>
      </c>
      <c r="W248" s="3"/>
      <c r="X248" s="3"/>
      <c r="Y248" s="3">
        <v>21.7</v>
      </c>
      <c r="Z248" s="3"/>
      <c r="AA248" s="3">
        <v>28.1</v>
      </c>
      <c r="AB248" s="3"/>
      <c r="AC248" s="3"/>
      <c r="AD248" s="3">
        <v>622</v>
      </c>
      <c r="AE248" s="3"/>
      <c r="AF248" s="3">
        <v>774</v>
      </c>
      <c r="AG248" s="3"/>
      <c r="AH248" s="3"/>
      <c r="AI248" s="3"/>
      <c r="AJ248" s="3" t="s">
        <v>516</v>
      </c>
      <c r="AK248" s="3" t="s">
        <v>517</v>
      </c>
    </row>
    <row r="249" spans="1:37" x14ac:dyDescent="0.2">
      <c r="A249" s="506" t="s">
        <v>483</v>
      </c>
      <c r="B249" s="512" t="s">
        <v>502</v>
      </c>
      <c r="C249" s="506" t="s">
        <v>518</v>
      </c>
      <c r="D249" s="506"/>
      <c r="E249" s="3" t="s">
        <v>27</v>
      </c>
      <c r="F249" s="3">
        <v>26</v>
      </c>
      <c r="G249" s="35"/>
      <c r="H249" s="3">
        <v>15</v>
      </c>
      <c r="J249" s="3">
        <v>9.4</v>
      </c>
      <c r="K249" s="3"/>
      <c r="L249" s="3">
        <v>21.7</v>
      </c>
      <c r="M249" s="3"/>
      <c r="N249" s="3" t="s">
        <v>102</v>
      </c>
      <c r="O249" s="3" t="s">
        <v>102</v>
      </c>
      <c r="P249" s="3" t="s">
        <v>102</v>
      </c>
      <c r="Q249" s="65"/>
      <c r="R249" s="3" t="s">
        <v>102</v>
      </c>
      <c r="S249" s="55" t="s">
        <v>234</v>
      </c>
      <c r="T249" s="3">
        <v>-0.1</v>
      </c>
      <c r="U249" s="3"/>
      <c r="V249" s="3">
        <v>15.6</v>
      </c>
      <c r="W249" s="3"/>
      <c r="X249" s="3"/>
      <c r="Y249" s="3">
        <v>22.8</v>
      </c>
      <c r="Z249" s="3"/>
      <c r="AA249" s="3">
        <v>28.1</v>
      </c>
      <c r="AB249" s="3"/>
      <c r="AC249" s="3"/>
      <c r="AD249" s="3">
        <v>373</v>
      </c>
      <c r="AE249" s="3"/>
      <c r="AF249" s="3">
        <v>1520</v>
      </c>
      <c r="AG249" s="3"/>
      <c r="AH249" s="3"/>
      <c r="AI249" s="3"/>
      <c r="AJ249" s="3" t="s">
        <v>519</v>
      </c>
      <c r="AK249" s="3" t="s">
        <v>520</v>
      </c>
    </row>
    <row r="250" spans="1:37" x14ac:dyDescent="0.2">
      <c r="A250" s="1" t="s">
        <v>483</v>
      </c>
      <c r="B250" s="42" t="s">
        <v>521</v>
      </c>
      <c r="C250" s="3" t="s">
        <v>522</v>
      </c>
      <c r="D250" s="3"/>
      <c r="E250" s="3" t="s">
        <v>27</v>
      </c>
      <c r="F250" s="3">
        <v>69</v>
      </c>
      <c r="G250" s="35"/>
      <c r="H250" s="3">
        <v>60</v>
      </c>
      <c r="J250" s="3">
        <v>15.7</v>
      </c>
      <c r="K250" s="3"/>
      <c r="L250" s="3">
        <v>16.100000000000001</v>
      </c>
      <c r="M250" s="3"/>
      <c r="N250" s="3" t="s">
        <v>102</v>
      </c>
      <c r="O250" s="3" t="s">
        <v>102</v>
      </c>
      <c r="P250" s="3" t="s">
        <v>102</v>
      </c>
      <c r="Q250" s="65"/>
      <c r="R250" s="3" t="s">
        <v>102</v>
      </c>
      <c r="S250" s="55" t="s">
        <v>234</v>
      </c>
      <c r="T250" s="3">
        <v>5</v>
      </c>
      <c r="U250" s="3"/>
      <c r="V250" s="3">
        <v>7.1</v>
      </c>
      <c r="W250" s="3"/>
      <c r="X250" s="3"/>
      <c r="Y250" s="3">
        <v>24.7</v>
      </c>
      <c r="Z250" s="3"/>
      <c r="AA250" s="3">
        <v>24.9</v>
      </c>
      <c r="AB250" s="3"/>
      <c r="AC250" s="3"/>
      <c r="AD250" s="3">
        <v>1122</v>
      </c>
      <c r="AE250" s="3"/>
      <c r="AF250" s="3">
        <v>1215</v>
      </c>
      <c r="AG250" s="3"/>
      <c r="AH250" s="3"/>
      <c r="AI250" s="3"/>
      <c r="AJ250" s="3" t="s">
        <v>840</v>
      </c>
      <c r="AK250" s="3"/>
    </row>
    <row r="251" spans="1:37" x14ac:dyDescent="0.2">
      <c r="A251" s="1" t="s">
        <v>483</v>
      </c>
      <c r="B251" s="42" t="s">
        <v>521</v>
      </c>
      <c r="C251" s="3" t="s">
        <v>523</v>
      </c>
      <c r="D251" s="3"/>
      <c r="E251" s="3" t="s">
        <v>27</v>
      </c>
      <c r="F251" s="3">
        <v>44</v>
      </c>
      <c r="G251" s="35"/>
      <c r="H251" s="3">
        <v>36</v>
      </c>
      <c r="J251" s="3">
        <v>15.7</v>
      </c>
      <c r="K251" s="3"/>
      <c r="L251" s="3">
        <v>20.8</v>
      </c>
      <c r="M251" s="3"/>
      <c r="N251" s="3" t="s">
        <v>102</v>
      </c>
      <c r="O251" s="3" t="s">
        <v>102</v>
      </c>
      <c r="P251" s="3" t="s">
        <v>102</v>
      </c>
      <c r="Q251" s="65"/>
      <c r="R251" s="3" t="s">
        <v>102</v>
      </c>
      <c r="S251" s="55" t="s">
        <v>234</v>
      </c>
      <c r="T251" s="3">
        <v>4.3</v>
      </c>
      <c r="U251" s="3"/>
      <c r="V251" s="3">
        <v>7.8</v>
      </c>
      <c r="W251" s="3"/>
      <c r="X251" s="3"/>
      <c r="Y251" s="3">
        <v>24.9</v>
      </c>
      <c r="Z251" s="3"/>
      <c r="AA251" s="3">
        <v>25.6</v>
      </c>
      <c r="AB251" s="3"/>
      <c r="AC251" s="3"/>
      <c r="AD251" s="3">
        <v>1187</v>
      </c>
      <c r="AE251" s="3"/>
      <c r="AF251" s="3">
        <v>1206</v>
      </c>
      <c r="AG251" s="3"/>
      <c r="AH251" s="3"/>
      <c r="AI251" s="3"/>
      <c r="AJ251" s="3" t="s">
        <v>840</v>
      </c>
      <c r="AK251" s="3"/>
    </row>
    <row r="252" spans="1:37" x14ac:dyDescent="0.2">
      <c r="A252" s="505" t="s">
        <v>483</v>
      </c>
      <c r="B252" s="509" t="s">
        <v>521</v>
      </c>
      <c r="C252" s="505" t="s">
        <v>524</v>
      </c>
      <c r="D252" s="505"/>
      <c r="E252" s="3" t="s">
        <v>27</v>
      </c>
      <c r="F252" s="3">
        <v>39</v>
      </c>
      <c r="G252" s="35"/>
      <c r="H252" s="3">
        <v>35</v>
      </c>
      <c r="J252" s="3">
        <v>11.5</v>
      </c>
      <c r="K252" s="3"/>
      <c r="L252" s="3">
        <v>15.8</v>
      </c>
      <c r="M252" s="3">
        <f t="shared" ref="M252" si="44">L252-J252</f>
        <v>4.3000000000000007</v>
      </c>
      <c r="N252" s="3" t="s">
        <v>102</v>
      </c>
      <c r="O252" s="3" t="s">
        <v>102</v>
      </c>
      <c r="P252" s="3" t="s">
        <v>102</v>
      </c>
      <c r="Q252" s="65"/>
      <c r="R252" s="3" t="s">
        <v>102</v>
      </c>
      <c r="S252" s="55" t="s">
        <v>234</v>
      </c>
      <c r="T252" s="3">
        <v>1.7</v>
      </c>
      <c r="U252" s="3"/>
      <c r="V252" s="3">
        <v>5.6</v>
      </c>
      <c r="W252" s="3"/>
      <c r="X252" s="3"/>
      <c r="Y252" s="3">
        <v>23</v>
      </c>
      <c r="Z252" s="3"/>
      <c r="AA252" s="3">
        <v>25.6</v>
      </c>
      <c r="AB252" s="3"/>
      <c r="AC252" s="3"/>
      <c r="AD252" s="3">
        <v>652</v>
      </c>
      <c r="AE252" s="3"/>
      <c r="AF252" s="3">
        <v>1206</v>
      </c>
      <c r="AG252" s="3"/>
      <c r="AH252" s="3"/>
      <c r="AI252" s="3"/>
      <c r="AJ252" s="3" t="s">
        <v>46</v>
      </c>
      <c r="AK252" s="3" t="s">
        <v>525</v>
      </c>
    </row>
    <row r="253" spans="1:37" x14ac:dyDescent="0.2">
      <c r="A253" s="506" t="s">
        <v>483</v>
      </c>
      <c r="B253" s="512" t="s">
        <v>526</v>
      </c>
      <c r="C253" s="506" t="s">
        <v>527</v>
      </c>
      <c r="D253" s="506"/>
      <c r="E253" s="3" t="s">
        <v>27</v>
      </c>
      <c r="F253" s="3">
        <v>32</v>
      </c>
      <c r="G253" s="35"/>
      <c r="H253" s="3">
        <v>25</v>
      </c>
      <c r="J253" s="3">
        <v>15.7</v>
      </c>
      <c r="K253" s="3"/>
      <c r="L253" s="3">
        <v>18.399999999999999</v>
      </c>
      <c r="M253" s="3"/>
      <c r="N253" s="3" t="s">
        <v>102</v>
      </c>
      <c r="O253" s="3" t="s">
        <v>102</v>
      </c>
      <c r="P253" s="3" t="s">
        <v>102</v>
      </c>
      <c r="Q253" s="65"/>
      <c r="R253" s="3" t="s">
        <v>102</v>
      </c>
      <c r="S253" s="55" t="s">
        <v>234</v>
      </c>
      <c r="T253" s="3">
        <v>3.8</v>
      </c>
      <c r="U253" s="3"/>
      <c r="V253" s="3">
        <v>12.5</v>
      </c>
      <c r="W253" s="3"/>
      <c r="X253" s="3"/>
      <c r="Y253" s="3">
        <v>23.6</v>
      </c>
      <c r="Z253" s="3"/>
      <c r="AA253" s="3">
        <v>28.1</v>
      </c>
      <c r="AB253" s="3"/>
      <c r="AC253" s="3"/>
      <c r="AD253" s="3">
        <v>652</v>
      </c>
      <c r="AE253" s="3"/>
      <c r="AF253" s="3">
        <v>1355</v>
      </c>
      <c r="AG253" s="3"/>
      <c r="AH253" s="3"/>
      <c r="AI253" s="3"/>
      <c r="AJ253" s="3" t="s">
        <v>840</v>
      </c>
      <c r="AK253" s="3"/>
    </row>
    <row r="254" spans="1:37" x14ac:dyDescent="0.2">
      <c r="A254" s="1" t="s">
        <v>483</v>
      </c>
      <c r="B254" s="42" t="s">
        <v>275</v>
      </c>
      <c r="C254" s="3" t="s">
        <v>528</v>
      </c>
      <c r="D254" s="3"/>
      <c r="E254" s="3" t="s">
        <v>27</v>
      </c>
      <c r="F254" s="3">
        <v>21</v>
      </c>
      <c r="G254" s="35"/>
      <c r="H254" s="3">
        <v>14</v>
      </c>
      <c r="J254" s="3">
        <v>9.1</v>
      </c>
      <c r="K254" s="3"/>
      <c r="L254" s="3">
        <v>16.100000000000001</v>
      </c>
      <c r="M254" s="3"/>
      <c r="N254" s="3" t="s">
        <v>102</v>
      </c>
      <c r="O254" s="3" t="s">
        <v>102</v>
      </c>
      <c r="P254" s="3" t="s">
        <v>102</v>
      </c>
      <c r="Q254" s="65"/>
      <c r="R254" s="3" t="s">
        <v>102</v>
      </c>
      <c r="S254" s="55" t="s">
        <v>234</v>
      </c>
      <c r="T254" s="3">
        <v>-2.7</v>
      </c>
      <c r="U254" s="3"/>
      <c r="V254" s="3">
        <v>7.8</v>
      </c>
      <c r="W254" s="3"/>
      <c r="X254" s="3"/>
      <c r="Y254" s="3">
        <v>19.3</v>
      </c>
      <c r="Z254" s="3"/>
      <c r="AA254" s="3">
        <v>25.6</v>
      </c>
      <c r="AB254" s="3"/>
      <c r="AC254" s="3"/>
      <c r="AD254" s="3">
        <v>735</v>
      </c>
      <c r="AE254" s="3"/>
      <c r="AF254" s="3">
        <v>1206</v>
      </c>
      <c r="AG254" s="3"/>
      <c r="AH254" s="3"/>
      <c r="AI254" s="3"/>
      <c r="AJ254" s="3" t="s">
        <v>529</v>
      </c>
      <c r="AK254" s="3" t="s">
        <v>530</v>
      </c>
    </row>
    <row r="255" spans="1:37" x14ac:dyDescent="0.2">
      <c r="A255" s="1" t="s">
        <v>483</v>
      </c>
      <c r="B255" s="42" t="s">
        <v>275</v>
      </c>
      <c r="C255" s="3" t="s">
        <v>531</v>
      </c>
      <c r="D255" s="3"/>
      <c r="E255" s="3" t="s">
        <v>27</v>
      </c>
      <c r="F255" s="3">
        <v>23</v>
      </c>
      <c r="G255" s="35"/>
      <c r="H255" s="3">
        <v>22</v>
      </c>
      <c r="J255" s="3">
        <v>14</v>
      </c>
      <c r="K255" s="3"/>
      <c r="L255" s="3">
        <v>16.100000000000001</v>
      </c>
      <c r="M255" s="3"/>
      <c r="N255" s="3" t="s">
        <v>102</v>
      </c>
      <c r="O255" s="3" t="s">
        <v>102</v>
      </c>
      <c r="P255" s="3" t="s">
        <v>102</v>
      </c>
      <c r="Q255" s="65"/>
      <c r="R255" s="3" t="s">
        <v>102</v>
      </c>
      <c r="S255" s="55" t="s">
        <v>234</v>
      </c>
      <c r="T255" s="3">
        <v>-0.5</v>
      </c>
      <c r="U255" s="3"/>
      <c r="V255" s="3">
        <v>7.1</v>
      </c>
      <c r="W255" s="3"/>
      <c r="X255" s="3"/>
      <c r="Y255" s="3">
        <v>24.7</v>
      </c>
      <c r="Z255" s="3"/>
      <c r="AA255" s="3">
        <v>25.6</v>
      </c>
      <c r="AB255" s="3"/>
      <c r="AC255" s="3"/>
      <c r="AD255" s="3">
        <v>735</v>
      </c>
      <c r="AE255" s="3"/>
      <c r="AF255" s="3">
        <v>1206</v>
      </c>
      <c r="AG255" s="3"/>
      <c r="AH255" s="3"/>
      <c r="AI255" s="3"/>
      <c r="AJ255" s="3" t="s">
        <v>840</v>
      </c>
      <c r="AK255" s="3"/>
    </row>
    <row r="256" spans="1:37" x14ac:dyDescent="0.2">
      <c r="A256" s="1" t="s">
        <v>483</v>
      </c>
      <c r="B256" s="42" t="s">
        <v>275</v>
      </c>
      <c r="C256" s="3" t="s">
        <v>527</v>
      </c>
      <c r="D256" s="3"/>
      <c r="E256" s="3" t="s">
        <v>27</v>
      </c>
      <c r="F256" s="3">
        <v>39</v>
      </c>
      <c r="G256" s="35"/>
      <c r="H256" s="3">
        <v>24</v>
      </c>
      <c r="J256" s="3">
        <v>11.6</v>
      </c>
      <c r="K256" s="3"/>
      <c r="L256" s="3">
        <v>18.399999999999999</v>
      </c>
      <c r="M256" s="3"/>
      <c r="N256" s="3" t="s">
        <v>102</v>
      </c>
      <c r="O256" s="3" t="s">
        <v>102</v>
      </c>
      <c r="P256" s="3" t="s">
        <v>102</v>
      </c>
      <c r="Q256" s="65"/>
      <c r="R256" s="3" t="s">
        <v>102</v>
      </c>
      <c r="S256" s="55" t="s">
        <v>234</v>
      </c>
      <c r="T256" s="3">
        <v>-0.1</v>
      </c>
      <c r="U256" s="3"/>
      <c r="V256" s="3">
        <v>12.5</v>
      </c>
      <c r="W256" s="3"/>
      <c r="X256" s="3"/>
      <c r="Y256" s="3">
        <v>19.399999999999999</v>
      </c>
      <c r="Z256" s="3"/>
      <c r="AA256" s="3">
        <v>28.1</v>
      </c>
      <c r="AB256" s="3"/>
      <c r="AC256" s="3"/>
      <c r="AD256" s="3">
        <v>735</v>
      </c>
      <c r="AE256" s="3"/>
      <c r="AF256" s="3">
        <v>774</v>
      </c>
      <c r="AG256" s="3"/>
      <c r="AH256" s="3"/>
      <c r="AI256" s="3"/>
      <c r="AJ256" s="3" t="s">
        <v>516</v>
      </c>
      <c r="AK256" s="3" t="s">
        <v>532</v>
      </c>
    </row>
    <row r="257" spans="1:37" x14ac:dyDescent="0.2">
      <c r="A257" s="506" t="s">
        <v>483</v>
      </c>
      <c r="B257" s="512" t="s">
        <v>275</v>
      </c>
      <c r="C257" s="506" t="s">
        <v>533</v>
      </c>
      <c r="D257" s="506"/>
      <c r="E257" s="3" t="s">
        <v>27</v>
      </c>
      <c r="F257" s="3">
        <v>30</v>
      </c>
      <c r="G257" s="35"/>
      <c r="H257" s="3">
        <v>22</v>
      </c>
      <c r="J257" s="3">
        <v>11.6</v>
      </c>
      <c r="K257" s="3"/>
      <c r="L257" s="3">
        <v>18.399999999999999</v>
      </c>
      <c r="M257" s="3"/>
      <c r="N257" s="3" t="s">
        <v>102</v>
      </c>
      <c r="O257" s="3" t="s">
        <v>102</v>
      </c>
      <c r="P257" s="3" t="s">
        <v>102</v>
      </c>
      <c r="Q257" s="65"/>
      <c r="R257" s="3" t="s">
        <v>102</v>
      </c>
      <c r="S257" s="55" t="s">
        <v>234</v>
      </c>
      <c r="T257" s="3">
        <v>-0.3</v>
      </c>
      <c r="U257" s="3"/>
      <c r="V257" s="3">
        <v>12.5</v>
      </c>
      <c r="W257" s="3"/>
      <c r="X257" s="3"/>
      <c r="Y257" s="3">
        <v>23</v>
      </c>
      <c r="Z257" s="3"/>
      <c r="AA257" s="3">
        <v>28.2</v>
      </c>
      <c r="AB257" s="3"/>
      <c r="AC257" s="3"/>
      <c r="AD257" s="3">
        <v>735</v>
      </c>
      <c r="AE257" s="3"/>
      <c r="AF257" s="3">
        <v>1520</v>
      </c>
      <c r="AG257" s="3"/>
      <c r="AH257" s="3"/>
      <c r="AI257" s="3"/>
      <c r="AJ257" s="3" t="s">
        <v>487</v>
      </c>
      <c r="AK257" s="3" t="s">
        <v>534</v>
      </c>
    </row>
    <row r="258" spans="1:37" x14ac:dyDescent="0.2">
      <c r="A258" s="1" t="s">
        <v>483</v>
      </c>
      <c r="B258" s="42" t="s">
        <v>275</v>
      </c>
      <c r="C258" s="3" t="s">
        <v>535</v>
      </c>
      <c r="D258" s="3"/>
      <c r="E258" s="3" t="s">
        <v>27</v>
      </c>
      <c r="F258" s="3">
        <v>68</v>
      </c>
      <c r="G258" s="35"/>
      <c r="H258" s="3">
        <v>54</v>
      </c>
      <c r="J258" s="3">
        <v>15.7</v>
      </c>
      <c r="K258" s="3"/>
      <c r="L258" s="3">
        <v>16.100000000000001</v>
      </c>
      <c r="M258" s="3"/>
      <c r="N258" s="3" t="s">
        <v>102</v>
      </c>
      <c r="O258" s="3" t="s">
        <v>102</v>
      </c>
      <c r="P258" s="3" t="s">
        <v>102</v>
      </c>
      <c r="Q258" s="65"/>
      <c r="R258" s="3" t="s">
        <v>102</v>
      </c>
      <c r="S258" s="55" t="s">
        <v>234</v>
      </c>
      <c r="T258" s="3">
        <v>5</v>
      </c>
      <c r="U258" s="3"/>
      <c r="V258" s="3">
        <v>7.1</v>
      </c>
      <c r="W258" s="3"/>
      <c r="X258" s="3"/>
      <c r="Y258" s="3">
        <v>24.7</v>
      </c>
      <c r="Z258" s="3"/>
      <c r="AA258" s="3">
        <v>24.9</v>
      </c>
      <c r="AB258" s="3"/>
      <c r="AC258" s="3"/>
      <c r="AD258" s="3">
        <v>1122</v>
      </c>
      <c r="AE258" s="3"/>
      <c r="AF258" s="3">
        <v>1215</v>
      </c>
      <c r="AG258" s="3"/>
      <c r="AH258" s="3"/>
      <c r="AI258" s="3"/>
      <c r="AJ258" s="3" t="s">
        <v>840</v>
      </c>
      <c r="AK258" s="3"/>
    </row>
    <row r="259" spans="1:37" x14ac:dyDescent="0.2">
      <c r="A259" s="1" t="s">
        <v>483</v>
      </c>
      <c r="B259" s="42" t="s">
        <v>275</v>
      </c>
      <c r="C259" s="3" t="s">
        <v>536</v>
      </c>
      <c r="D259" s="3"/>
      <c r="E259" s="3" t="s">
        <v>27</v>
      </c>
      <c r="F259" s="3">
        <v>44</v>
      </c>
      <c r="G259" s="35"/>
      <c r="H259" s="3">
        <v>29</v>
      </c>
      <c r="J259" s="3">
        <v>12.5</v>
      </c>
      <c r="K259" s="3"/>
      <c r="L259" s="3">
        <v>16.100000000000001</v>
      </c>
      <c r="M259" s="3"/>
      <c r="N259" s="3" t="s">
        <v>102</v>
      </c>
      <c r="O259" s="3" t="s">
        <v>102</v>
      </c>
      <c r="P259" s="3" t="s">
        <v>102</v>
      </c>
      <c r="Q259" s="65"/>
      <c r="R259" s="3" t="s">
        <v>102</v>
      </c>
      <c r="S259" s="55" t="s">
        <v>234</v>
      </c>
      <c r="T259" s="3">
        <v>0.7</v>
      </c>
      <c r="U259" s="3"/>
      <c r="V259" s="3">
        <v>7.8</v>
      </c>
      <c r="W259" s="3"/>
      <c r="X259" s="3"/>
      <c r="Y259" s="3">
        <v>24.9</v>
      </c>
      <c r="Z259" s="3"/>
      <c r="AA259" s="3">
        <v>25.6</v>
      </c>
      <c r="AB259" s="3"/>
      <c r="AC259" s="3"/>
      <c r="AD259" s="3">
        <v>622</v>
      </c>
      <c r="AE259" s="3"/>
      <c r="AF259" s="3">
        <v>1206</v>
      </c>
      <c r="AG259" s="3"/>
      <c r="AH259" s="3"/>
      <c r="AI259" s="3"/>
      <c r="AJ259" s="3" t="s">
        <v>509</v>
      </c>
      <c r="AK259" s="3" t="s">
        <v>537</v>
      </c>
    </row>
    <row r="260" spans="1:37" x14ac:dyDescent="0.2">
      <c r="A260" s="506" t="s">
        <v>483</v>
      </c>
      <c r="B260" s="512" t="s">
        <v>275</v>
      </c>
      <c r="C260" s="506" t="s">
        <v>538</v>
      </c>
      <c r="D260" s="506"/>
      <c r="E260" s="3" t="s">
        <v>27</v>
      </c>
      <c r="F260" s="3">
        <v>58</v>
      </c>
      <c r="G260" s="35"/>
      <c r="H260" s="3">
        <v>28</v>
      </c>
      <c r="J260" s="3">
        <v>15.7</v>
      </c>
      <c r="K260" s="3"/>
      <c r="L260" s="3">
        <v>18.399999999999999</v>
      </c>
      <c r="M260" s="3"/>
      <c r="N260" s="3" t="s">
        <v>102</v>
      </c>
      <c r="O260" s="3" t="s">
        <v>102</v>
      </c>
      <c r="P260" s="3" t="s">
        <v>102</v>
      </c>
      <c r="Q260" s="65"/>
      <c r="R260" s="3" t="s">
        <v>102</v>
      </c>
      <c r="S260" s="55" t="s">
        <v>234</v>
      </c>
      <c r="T260" s="3">
        <v>3.8</v>
      </c>
      <c r="U260" s="3"/>
      <c r="V260" s="3">
        <v>12.8</v>
      </c>
      <c r="W260" s="3"/>
      <c r="X260" s="3"/>
      <c r="Y260" s="3">
        <v>21.7</v>
      </c>
      <c r="Z260" s="3"/>
      <c r="AA260" s="3">
        <v>28.1</v>
      </c>
      <c r="AB260" s="3"/>
      <c r="AC260" s="3"/>
      <c r="AD260" s="3">
        <v>1096</v>
      </c>
      <c r="AE260" s="3"/>
      <c r="AF260" s="3">
        <v>1355</v>
      </c>
      <c r="AG260" s="3"/>
      <c r="AH260" s="3"/>
      <c r="AI260" s="3"/>
      <c r="AJ260" s="3" t="s">
        <v>840</v>
      </c>
      <c r="AK260" s="3"/>
    </row>
    <row r="261" spans="1:37" x14ac:dyDescent="0.2">
      <c r="A261" s="506" t="s">
        <v>483</v>
      </c>
      <c r="B261" s="512" t="s">
        <v>275</v>
      </c>
      <c r="C261" s="506" t="s">
        <v>539</v>
      </c>
      <c r="D261" s="506"/>
      <c r="E261" s="3" t="s">
        <v>27</v>
      </c>
      <c r="F261" s="3">
        <v>21</v>
      </c>
      <c r="G261" s="35"/>
      <c r="H261" s="3">
        <v>13</v>
      </c>
      <c r="J261" s="3">
        <v>9.4</v>
      </c>
      <c r="K261" s="3"/>
      <c r="L261" s="3">
        <v>21.7</v>
      </c>
      <c r="M261" s="3"/>
      <c r="N261" s="3" t="s">
        <v>102</v>
      </c>
      <c r="O261" s="3" t="s">
        <v>102</v>
      </c>
      <c r="P261" s="3" t="s">
        <v>102</v>
      </c>
      <c r="Q261" s="65"/>
      <c r="R261" s="3" t="s">
        <v>102</v>
      </c>
      <c r="S261" s="55" t="s">
        <v>234</v>
      </c>
      <c r="T261" s="3">
        <v>-0.1</v>
      </c>
      <c r="U261" s="3"/>
      <c r="V261" s="3">
        <v>15.6</v>
      </c>
      <c r="W261" s="3"/>
      <c r="X261" s="3"/>
      <c r="Y261" s="3">
        <v>18.8</v>
      </c>
      <c r="Z261" s="3"/>
      <c r="AA261" s="3">
        <v>28.1</v>
      </c>
      <c r="AB261" s="3"/>
      <c r="AC261" s="3"/>
      <c r="AD261" s="3">
        <v>581</v>
      </c>
      <c r="AE261" s="3"/>
      <c r="AF261" s="3">
        <v>1741</v>
      </c>
      <c r="AG261" s="3"/>
      <c r="AH261" s="3"/>
      <c r="AI261" s="3"/>
      <c r="AJ261" s="3" t="s">
        <v>540</v>
      </c>
      <c r="AK261" s="3" t="s">
        <v>541</v>
      </c>
    </row>
    <row r="262" spans="1:37" x14ac:dyDescent="0.2">
      <c r="A262" s="18" t="s">
        <v>542</v>
      </c>
      <c r="B262" s="18" t="s">
        <v>543</v>
      </c>
      <c r="C262" s="18" t="s">
        <v>544</v>
      </c>
      <c r="D262" s="18" t="s">
        <v>545</v>
      </c>
      <c r="E262" s="18" t="s">
        <v>546</v>
      </c>
      <c r="F262" s="3" t="s">
        <v>547</v>
      </c>
      <c r="G262" s="35"/>
      <c r="H262" s="5" t="s">
        <v>28</v>
      </c>
      <c r="I262" s="5"/>
      <c r="J262" s="503">
        <f>MIN(J263:J270)</f>
        <v>11.1</v>
      </c>
      <c r="K262" s="10">
        <f t="shared" ref="K262:K283" si="45">(J262+L262)/2</f>
        <v>18.8</v>
      </c>
      <c r="L262" s="503">
        <f>MAX(L263:L270)</f>
        <v>26.5</v>
      </c>
      <c r="M262" s="503">
        <f t="shared" ref="M262:M283" si="46">L262-J262</f>
        <v>15.4</v>
      </c>
      <c r="N262" s="15"/>
      <c r="O262" s="15"/>
      <c r="P262" s="15"/>
      <c r="Q262" s="15"/>
      <c r="R262" s="15"/>
      <c r="S262" s="15"/>
      <c r="T262" s="503">
        <f>MIN(T263:T270)</f>
        <v>7.4</v>
      </c>
      <c r="U262" s="10">
        <f t="shared" ref="U262:U283" si="47">(T262+V262)/2</f>
        <v>16.350000000000001</v>
      </c>
      <c r="V262" s="503">
        <f>MAX(V263:V270)</f>
        <v>25.3</v>
      </c>
      <c r="W262" s="10"/>
      <c r="X262" s="10"/>
      <c r="Y262" s="503">
        <f>MIN(Y263:Y270)</f>
        <v>15.2</v>
      </c>
      <c r="Z262" s="10">
        <f t="shared" ref="Z262:Z283" si="48">(Y262+AA262)/2</f>
        <v>21.1</v>
      </c>
      <c r="AA262" s="503">
        <f>MAX(AA263:AA270)</f>
        <v>27</v>
      </c>
      <c r="AB262" s="10"/>
      <c r="AC262" s="10"/>
      <c r="AD262" s="503">
        <f>MIN(AD263:AD270)</f>
        <v>574</v>
      </c>
      <c r="AE262" s="3">
        <f t="shared" ref="AE262:AE283" si="49">(AD262+AF262)/2</f>
        <v>1336.5</v>
      </c>
      <c r="AF262" s="502">
        <f>MAX(AF263:AF270)</f>
        <v>2099</v>
      </c>
      <c r="AG262" s="502">
        <f t="shared" ref="AG262:AG283" si="50">AE262-AD262</f>
        <v>762.5</v>
      </c>
      <c r="AH262" s="3"/>
      <c r="AI262" s="3"/>
      <c r="AJ262" s="502"/>
      <c r="AK262" s="504" t="s">
        <v>29</v>
      </c>
    </row>
    <row r="263" spans="1:37" x14ac:dyDescent="0.2">
      <c r="A263" s="1" t="s">
        <v>542</v>
      </c>
      <c r="B263" s="42" t="s">
        <v>548</v>
      </c>
      <c r="C263" s="3" t="s">
        <v>549</v>
      </c>
      <c r="D263" s="3"/>
      <c r="E263" s="3" t="s">
        <v>70</v>
      </c>
      <c r="F263" s="26" t="s">
        <v>144</v>
      </c>
      <c r="G263" s="35"/>
      <c r="H263" s="26" t="s">
        <v>144</v>
      </c>
      <c r="I263" s="26"/>
      <c r="J263" s="3">
        <v>14.8</v>
      </c>
      <c r="K263" s="3">
        <f t="shared" si="45"/>
        <v>15</v>
      </c>
      <c r="L263" s="3">
        <v>15.2</v>
      </c>
      <c r="M263" s="3">
        <f t="shared" si="46"/>
        <v>0.39999999999999858</v>
      </c>
      <c r="N263" s="3" t="s">
        <v>102</v>
      </c>
      <c r="O263" s="3" t="s">
        <v>102</v>
      </c>
      <c r="P263" s="3" t="s">
        <v>102</v>
      </c>
      <c r="Q263" s="64"/>
      <c r="R263" s="3" t="s">
        <v>102</v>
      </c>
      <c r="S263" s="55" t="s">
        <v>234</v>
      </c>
      <c r="T263" s="3">
        <v>9.1999999999999993</v>
      </c>
      <c r="U263" s="3">
        <f t="shared" si="47"/>
        <v>10</v>
      </c>
      <c r="V263" s="3">
        <v>10.8</v>
      </c>
      <c r="W263" s="3"/>
      <c r="X263" s="3"/>
      <c r="Y263" s="3">
        <v>20.399999999999999</v>
      </c>
      <c r="Z263" s="3">
        <f t="shared" si="48"/>
        <v>23.7</v>
      </c>
      <c r="AA263" s="3">
        <v>27</v>
      </c>
      <c r="AB263" s="3"/>
      <c r="AC263" s="3"/>
      <c r="AD263" s="3">
        <v>615</v>
      </c>
      <c r="AE263" s="3">
        <f t="shared" si="49"/>
        <v>932.5</v>
      </c>
      <c r="AF263" s="3">
        <v>1250</v>
      </c>
      <c r="AG263" s="3">
        <f t="shared" si="50"/>
        <v>317.5</v>
      </c>
      <c r="AH263" s="3"/>
      <c r="AI263" s="3"/>
      <c r="AJ263" s="3" t="s">
        <v>550</v>
      </c>
      <c r="AK263" s="3" t="s">
        <v>551</v>
      </c>
    </row>
    <row r="264" spans="1:37" x14ac:dyDescent="0.2">
      <c r="A264" s="1" t="s">
        <v>542</v>
      </c>
      <c r="B264" s="42" t="s">
        <v>548</v>
      </c>
      <c r="C264" s="3" t="s">
        <v>552</v>
      </c>
      <c r="D264" s="3"/>
      <c r="E264" s="3" t="s">
        <v>250</v>
      </c>
      <c r="F264" s="26">
        <v>20</v>
      </c>
      <c r="G264" s="35"/>
      <c r="H264" s="3">
        <v>27</v>
      </c>
      <c r="J264" s="3">
        <v>12.2</v>
      </c>
      <c r="K264" s="3">
        <f t="shared" si="45"/>
        <v>12.6</v>
      </c>
      <c r="L264" s="3">
        <v>13</v>
      </c>
      <c r="M264" s="3">
        <f t="shared" si="46"/>
        <v>0.80000000000000071</v>
      </c>
      <c r="N264" s="3" t="s">
        <v>32</v>
      </c>
      <c r="O264" s="3" t="s">
        <v>32</v>
      </c>
      <c r="P264" s="3" t="s">
        <v>553</v>
      </c>
      <c r="Q264" s="26" t="s">
        <v>234</v>
      </c>
      <c r="R264" s="3"/>
      <c r="S264" s="3"/>
      <c r="T264" s="3">
        <v>7.6</v>
      </c>
      <c r="U264" s="3">
        <f t="shared" si="47"/>
        <v>7.65</v>
      </c>
      <c r="V264" s="3">
        <v>7.7</v>
      </c>
      <c r="W264" s="3"/>
      <c r="X264" s="3"/>
      <c r="Y264" s="3">
        <v>16.3</v>
      </c>
      <c r="Z264" s="3">
        <f t="shared" si="48"/>
        <v>16.649999999999999</v>
      </c>
      <c r="AA264" s="3">
        <v>17</v>
      </c>
      <c r="AB264" s="3"/>
      <c r="AC264" s="3"/>
      <c r="AD264" s="3">
        <v>652</v>
      </c>
      <c r="AE264" s="3">
        <f t="shared" si="49"/>
        <v>733.5</v>
      </c>
      <c r="AF264" s="3">
        <v>815</v>
      </c>
      <c r="AG264" s="3">
        <f t="shared" si="50"/>
        <v>81.5</v>
      </c>
      <c r="AH264" s="3"/>
      <c r="AI264" s="3"/>
      <c r="AJ264" s="3" t="s">
        <v>554</v>
      </c>
      <c r="AK264" s="3" t="s">
        <v>555</v>
      </c>
    </row>
    <row r="265" spans="1:37" x14ac:dyDescent="0.2">
      <c r="A265" s="1" t="s">
        <v>542</v>
      </c>
      <c r="B265" s="42" t="s">
        <v>548</v>
      </c>
      <c r="C265" s="3" t="s">
        <v>552</v>
      </c>
      <c r="D265" s="3"/>
      <c r="E265" s="3" t="s">
        <v>70</v>
      </c>
      <c r="F265" s="26">
        <v>8</v>
      </c>
      <c r="G265" s="35"/>
      <c r="H265" s="3">
        <v>14</v>
      </c>
      <c r="J265" s="3">
        <v>13.8</v>
      </c>
      <c r="K265" s="3">
        <f t="shared" si="45"/>
        <v>20.149999999999999</v>
      </c>
      <c r="L265" s="3">
        <v>26.5</v>
      </c>
      <c r="M265" s="3">
        <f t="shared" si="46"/>
        <v>12.7</v>
      </c>
      <c r="N265" s="3" t="s">
        <v>102</v>
      </c>
      <c r="O265" s="3" t="s">
        <v>102</v>
      </c>
      <c r="P265" s="3" t="s">
        <v>102</v>
      </c>
      <c r="Q265" s="64"/>
      <c r="R265" s="3" t="s">
        <v>102</v>
      </c>
      <c r="S265" s="55" t="s">
        <v>234</v>
      </c>
      <c r="T265" s="3">
        <v>7.8</v>
      </c>
      <c r="U265" s="3">
        <f t="shared" si="47"/>
        <v>16.55</v>
      </c>
      <c r="V265" s="3">
        <v>25.3</v>
      </c>
      <c r="W265" s="3"/>
      <c r="X265" s="3"/>
      <c r="Y265" s="3">
        <v>20.399999999999999</v>
      </c>
      <c r="Z265" s="3">
        <f t="shared" si="48"/>
        <v>23.7</v>
      </c>
      <c r="AA265" s="3">
        <v>27</v>
      </c>
      <c r="AB265" s="3"/>
      <c r="AC265" s="3"/>
      <c r="AD265" s="3">
        <v>815</v>
      </c>
      <c r="AE265" s="3">
        <f t="shared" si="49"/>
        <v>1457</v>
      </c>
      <c r="AF265" s="3">
        <v>2099</v>
      </c>
      <c r="AG265" s="3">
        <f t="shared" si="50"/>
        <v>642</v>
      </c>
      <c r="AH265" s="3"/>
      <c r="AI265" s="3"/>
      <c r="AJ265" s="3" t="s">
        <v>556</v>
      </c>
      <c r="AK265" s="3" t="s">
        <v>557</v>
      </c>
    </row>
    <row r="266" spans="1:37" x14ac:dyDescent="0.2">
      <c r="A266" s="1" t="s">
        <v>542</v>
      </c>
      <c r="B266" s="42" t="s">
        <v>558</v>
      </c>
      <c r="C266" s="3" t="s">
        <v>559</v>
      </c>
      <c r="D266" s="3"/>
      <c r="E266" s="3" t="s">
        <v>560</v>
      </c>
      <c r="F266" s="26">
        <v>34</v>
      </c>
      <c r="G266" s="35"/>
      <c r="H266" s="26">
        <v>23</v>
      </c>
      <c r="I266" s="26"/>
      <c r="J266" s="3">
        <v>14.8</v>
      </c>
      <c r="K266" s="3">
        <f t="shared" si="45"/>
        <v>16.100000000000001</v>
      </c>
      <c r="L266" s="3">
        <v>17.399999999999999</v>
      </c>
      <c r="M266" s="3">
        <f t="shared" si="46"/>
        <v>2.5999999999999979</v>
      </c>
      <c r="N266" s="3" t="s">
        <v>102</v>
      </c>
      <c r="O266" s="3" t="s">
        <v>102</v>
      </c>
      <c r="P266" s="3" t="s">
        <v>102</v>
      </c>
      <c r="Q266" s="64"/>
      <c r="R266" s="3" t="s">
        <v>102</v>
      </c>
      <c r="S266" s="55" t="s">
        <v>234</v>
      </c>
      <c r="T266" s="3">
        <v>7.6</v>
      </c>
      <c r="U266" s="3">
        <f t="shared" si="47"/>
        <v>7.65</v>
      </c>
      <c r="V266" s="3">
        <v>7.7</v>
      </c>
      <c r="W266" s="3"/>
      <c r="X266" s="3"/>
      <c r="Y266" s="3">
        <v>22.8</v>
      </c>
      <c r="Z266" s="3">
        <f t="shared" si="48"/>
        <v>23.35</v>
      </c>
      <c r="AA266" s="3">
        <v>23.9</v>
      </c>
      <c r="AB266" s="3"/>
      <c r="AC266" s="3"/>
      <c r="AD266" s="3">
        <v>652</v>
      </c>
      <c r="AE266" s="3">
        <f t="shared" si="49"/>
        <v>733.5</v>
      </c>
      <c r="AF266" s="3">
        <v>815</v>
      </c>
      <c r="AG266" s="3">
        <f t="shared" si="50"/>
        <v>81.5</v>
      </c>
      <c r="AH266" s="3"/>
      <c r="AI266" s="3"/>
      <c r="AJ266" s="3" t="s">
        <v>310</v>
      </c>
      <c r="AK266" s="3" t="s">
        <v>561</v>
      </c>
    </row>
    <row r="267" spans="1:37" x14ac:dyDescent="0.2">
      <c r="A267" s="1" t="s">
        <v>542</v>
      </c>
      <c r="B267" s="42" t="s">
        <v>562</v>
      </c>
      <c r="C267" s="3" t="s">
        <v>559</v>
      </c>
      <c r="D267" s="3"/>
      <c r="E267" s="3" t="s">
        <v>560</v>
      </c>
      <c r="F267" s="26">
        <v>5</v>
      </c>
      <c r="G267" s="35"/>
      <c r="H267" s="3">
        <v>7</v>
      </c>
      <c r="J267" s="3">
        <v>11.1</v>
      </c>
      <c r="K267" s="3">
        <f t="shared" si="45"/>
        <v>14.600000000000001</v>
      </c>
      <c r="L267" s="3">
        <v>18.100000000000001</v>
      </c>
      <c r="M267" s="3">
        <f t="shared" si="46"/>
        <v>7.0000000000000018</v>
      </c>
      <c r="N267" s="3" t="s">
        <v>102</v>
      </c>
      <c r="O267" s="3" t="s">
        <v>102</v>
      </c>
      <c r="P267" s="3" t="s">
        <v>102</v>
      </c>
      <c r="Q267" s="64"/>
      <c r="R267" s="3" t="s">
        <v>102</v>
      </c>
      <c r="S267" s="55" t="s">
        <v>234</v>
      </c>
      <c r="T267" s="3">
        <v>7.6</v>
      </c>
      <c r="U267" s="3">
        <f t="shared" si="47"/>
        <v>7.65</v>
      </c>
      <c r="V267" s="3">
        <v>7.7</v>
      </c>
      <c r="W267" s="3"/>
      <c r="X267" s="3"/>
      <c r="Y267" s="3">
        <v>15.2</v>
      </c>
      <c r="Z267" s="3">
        <f t="shared" si="48"/>
        <v>19.549999999999997</v>
      </c>
      <c r="AA267" s="3">
        <v>23.9</v>
      </c>
      <c r="AB267" s="3"/>
      <c r="AC267" s="3"/>
      <c r="AD267" s="3">
        <v>574</v>
      </c>
      <c r="AE267" s="3">
        <f t="shared" si="49"/>
        <v>894.5</v>
      </c>
      <c r="AF267" s="3">
        <v>1215</v>
      </c>
      <c r="AG267" s="3">
        <f t="shared" si="50"/>
        <v>320.5</v>
      </c>
      <c r="AH267" s="3"/>
      <c r="AI267" s="3"/>
      <c r="AJ267" s="3" t="s">
        <v>563</v>
      </c>
      <c r="AK267" s="3" t="s">
        <v>564</v>
      </c>
    </row>
    <row r="268" spans="1:37" x14ac:dyDescent="0.2">
      <c r="A268" s="1" t="s">
        <v>542</v>
      </c>
      <c r="B268" s="42" t="s">
        <v>565</v>
      </c>
      <c r="C268" s="3" t="s">
        <v>559</v>
      </c>
      <c r="D268" s="3"/>
      <c r="E268" s="3" t="s">
        <v>560</v>
      </c>
      <c r="F268" s="26">
        <v>28</v>
      </c>
      <c r="G268" s="35"/>
      <c r="H268" s="26">
        <v>23</v>
      </c>
      <c r="I268" s="26"/>
      <c r="J268" s="3">
        <v>12.2</v>
      </c>
      <c r="K268" s="3">
        <f t="shared" si="45"/>
        <v>12.6</v>
      </c>
      <c r="L268" s="3">
        <v>13</v>
      </c>
      <c r="M268" s="3">
        <f t="shared" si="46"/>
        <v>0.80000000000000071</v>
      </c>
      <c r="N268" s="3" t="s">
        <v>32</v>
      </c>
      <c r="O268" s="3" t="s">
        <v>32</v>
      </c>
      <c r="P268" s="3" t="s">
        <v>553</v>
      </c>
      <c r="Q268" s="26" t="s">
        <v>234</v>
      </c>
      <c r="R268" s="3"/>
      <c r="S268" s="3"/>
      <c r="T268" s="3">
        <v>7.6</v>
      </c>
      <c r="U268" s="3">
        <f t="shared" si="47"/>
        <v>9.6999999999999993</v>
      </c>
      <c r="V268" s="3">
        <v>11.8</v>
      </c>
      <c r="W268" s="3"/>
      <c r="X268" s="3"/>
      <c r="Y268" s="3">
        <v>16.3</v>
      </c>
      <c r="Z268" s="3">
        <f t="shared" si="48"/>
        <v>17.149999999999999</v>
      </c>
      <c r="AA268" s="3">
        <v>18</v>
      </c>
      <c r="AB268" s="3"/>
      <c r="AC268" s="3"/>
      <c r="AD268" s="3">
        <v>652</v>
      </c>
      <c r="AE268" s="3">
        <f t="shared" si="49"/>
        <v>671.5</v>
      </c>
      <c r="AF268" s="3">
        <v>691</v>
      </c>
      <c r="AG268" s="3">
        <f t="shared" si="50"/>
        <v>19.5</v>
      </c>
      <c r="AH268" s="3"/>
      <c r="AI268" s="3"/>
      <c r="AJ268" s="3" t="s">
        <v>566</v>
      </c>
      <c r="AK268" s="3" t="s">
        <v>567</v>
      </c>
    </row>
    <row r="269" spans="1:37" x14ac:dyDescent="0.2">
      <c r="A269" s="1" t="s">
        <v>542</v>
      </c>
      <c r="B269" s="42" t="s">
        <v>568</v>
      </c>
      <c r="C269" s="3" t="s">
        <v>559</v>
      </c>
      <c r="D269" s="3"/>
      <c r="E269" s="3" t="s">
        <v>560</v>
      </c>
      <c r="F269" s="26">
        <v>47</v>
      </c>
      <c r="G269" s="35"/>
      <c r="H269" s="26">
        <v>41</v>
      </c>
      <c r="I269" s="26"/>
      <c r="J269" s="3">
        <v>13.9</v>
      </c>
      <c r="K269" s="3">
        <f t="shared" si="45"/>
        <v>16</v>
      </c>
      <c r="L269" s="3">
        <v>18.100000000000001</v>
      </c>
      <c r="M269" s="3">
        <f t="shared" si="46"/>
        <v>4.2000000000000011</v>
      </c>
      <c r="N269" s="3" t="s">
        <v>102</v>
      </c>
      <c r="O269" s="3" t="s">
        <v>102</v>
      </c>
      <c r="P269" s="3" t="s">
        <v>102</v>
      </c>
      <c r="Q269" s="64"/>
      <c r="R269" s="3" t="s">
        <v>102</v>
      </c>
      <c r="S269" s="55" t="s">
        <v>234</v>
      </c>
      <c r="T269" s="3">
        <v>7.4</v>
      </c>
      <c r="U269" s="3">
        <f t="shared" si="47"/>
        <v>8.25</v>
      </c>
      <c r="V269" s="3">
        <v>9.1</v>
      </c>
      <c r="W269" s="3"/>
      <c r="X269" s="3"/>
      <c r="Y269" s="3">
        <v>18.5</v>
      </c>
      <c r="Z269" s="3">
        <f t="shared" si="48"/>
        <v>21.75</v>
      </c>
      <c r="AA269" s="3">
        <v>25</v>
      </c>
      <c r="AB269" s="3"/>
      <c r="AC269" s="3"/>
      <c r="AD269" s="3">
        <v>652</v>
      </c>
      <c r="AE269" s="3">
        <f t="shared" si="49"/>
        <v>928.5</v>
      </c>
      <c r="AF269" s="3">
        <v>1205</v>
      </c>
      <c r="AG269" s="3">
        <f t="shared" si="50"/>
        <v>276.5</v>
      </c>
      <c r="AH269" s="3"/>
      <c r="AI269" s="3"/>
      <c r="AJ269" s="3" t="s">
        <v>321</v>
      </c>
      <c r="AK269" s="3" t="s">
        <v>569</v>
      </c>
    </row>
    <row r="270" spans="1:37" x14ac:dyDescent="0.2">
      <c r="A270" s="1" t="s">
        <v>542</v>
      </c>
      <c r="B270" s="42" t="s">
        <v>570</v>
      </c>
      <c r="C270" s="3" t="s">
        <v>559</v>
      </c>
      <c r="D270" s="3"/>
      <c r="E270" s="3" t="s">
        <v>560</v>
      </c>
      <c r="F270" s="26">
        <v>14</v>
      </c>
      <c r="G270" s="35"/>
      <c r="H270" s="3">
        <v>20</v>
      </c>
      <c r="J270" s="3">
        <v>12.9</v>
      </c>
      <c r="K270" s="3">
        <f t="shared" si="45"/>
        <v>17.100000000000001</v>
      </c>
      <c r="L270" s="3">
        <v>21.3</v>
      </c>
      <c r="M270" s="3">
        <f t="shared" si="46"/>
        <v>8.4</v>
      </c>
      <c r="N270" s="3" t="s">
        <v>102</v>
      </c>
      <c r="O270" s="3" t="s">
        <v>102</v>
      </c>
      <c r="P270" s="3" t="s">
        <v>102</v>
      </c>
      <c r="Q270" s="64"/>
      <c r="R270" s="3" t="s">
        <v>102</v>
      </c>
      <c r="S270" s="55" t="s">
        <v>234</v>
      </c>
      <c r="T270" s="3">
        <v>7.4</v>
      </c>
      <c r="U270" s="3">
        <f t="shared" si="47"/>
        <v>7.6</v>
      </c>
      <c r="V270" s="3">
        <v>7.8</v>
      </c>
      <c r="W270" s="3"/>
      <c r="X270" s="3"/>
      <c r="Y270" s="3">
        <v>22.3</v>
      </c>
      <c r="Z270" s="3">
        <f t="shared" si="48"/>
        <v>24.65</v>
      </c>
      <c r="AA270" s="3">
        <v>27</v>
      </c>
      <c r="AB270" s="3"/>
      <c r="AC270" s="3"/>
      <c r="AD270" s="3">
        <v>887</v>
      </c>
      <c r="AE270" s="3">
        <f t="shared" si="49"/>
        <v>947.5</v>
      </c>
      <c r="AF270" s="3">
        <v>1008</v>
      </c>
      <c r="AG270" s="3">
        <f t="shared" si="50"/>
        <v>60.5</v>
      </c>
      <c r="AH270" s="3"/>
      <c r="AI270" s="3"/>
      <c r="AJ270" s="3" t="s">
        <v>310</v>
      </c>
      <c r="AK270" s="3" t="s">
        <v>571</v>
      </c>
    </row>
    <row r="271" spans="1:37" x14ac:dyDescent="0.2">
      <c r="A271" s="18" t="s">
        <v>572</v>
      </c>
      <c r="B271" s="18" t="s">
        <v>573</v>
      </c>
      <c r="C271" s="18" t="s">
        <v>574</v>
      </c>
      <c r="D271" s="18" t="s">
        <v>575</v>
      </c>
      <c r="E271" s="18" t="s">
        <v>70</v>
      </c>
      <c r="F271" s="3"/>
      <c r="G271" s="35"/>
      <c r="H271" s="5" t="s">
        <v>28</v>
      </c>
      <c r="I271" s="5"/>
      <c r="J271" s="10">
        <f>MIN(J272:J285)</f>
        <v>13.3</v>
      </c>
      <c r="K271" s="10">
        <f t="shared" si="45"/>
        <v>18.600000000000001</v>
      </c>
      <c r="L271" s="10">
        <f>MAX(L272:L285)</f>
        <v>23.9</v>
      </c>
      <c r="M271" s="10">
        <f t="shared" si="46"/>
        <v>10.599999999999998</v>
      </c>
      <c r="N271" s="15"/>
      <c r="O271" s="15"/>
      <c r="P271" s="15"/>
      <c r="Q271" s="15"/>
      <c r="R271" s="15"/>
      <c r="S271" s="15"/>
      <c r="T271" s="10">
        <f>MIN(T272:T285)</f>
        <v>-0.1</v>
      </c>
      <c r="U271" s="10">
        <f t="shared" si="47"/>
        <v>6.75</v>
      </c>
      <c r="V271" s="10">
        <f>MAX(V272:V285)</f>
        <v>13.6</v>
      </c>
      <c r="W271" s="10"/>
      <c r="X271" s="10"/>
      <c r="Y271" s="10">
        <f>MIN(Y272:Y285)</f>
        <v>24.7</v>
      </c>
      <c r="Z271" s="10">
        <f t="shared" si="48"/>
        <v>26.6</v>
      </c>
      <c r="AA271" s="10">
        <f>MAX(AA272:AA285)</f>
        <v>28.5</v>
      </c>
      <c r="AB271" s="10"/>
      <c r="AC271" s="10"/>
      <c r="AD271" s="10">
        <f>MIN(AD272:AD285)</f>
        <v>879</v>
      </c>
      <c r="AE271" s="3">
        <f t="shared" si="49"/>
        <v>1117</v>
      </c>
      <c r="AF271" s="3">
        <f>MAX(AF272:AF285)</f>
        <v>1355</v>
      </c>
      <c r="AG271" s="3">
        <f t="shared" si="50"/>
        <v>238</v>
      </c>
      <c r="AH271" s="3"/>
      <c r="AI271" s="3"/>
      <c r="AJ271" s="3"/>
      <c r="AK271" s="55" t="s">
        <v>29</v>
      </c>
    </row>
    <row r="272" spans="1:37" x14ac:dyDescent="0.2">
      <c r="A272" s="1" t="s">
        <v>572</v>
      </c>
      <c r="B272" s="42" t="s">
        <v>139</v>
      </c>
      <c r="C272" s="3" t="s">
        <v>576</v>
      </c>
      <c r="D272" s="3"/>
      <c r="E272" s="3"/>
      <c r="F272" s="3"/>
      <c r="G272" s="35"/>
      <c r="H272" s="3">
        <v>35</v>
      </c>
      <c r="J272" s="3">
        <v>17.5</v>
      </c>
      <c r="K272" s="3">
        <f t="shared" si="45"/>
        <v>19.149999999999999</v>
      </c>
      <c r="L272" s="3">
        <v>20.8</v>
      </c>
      <c r="M272" s="3">
        <f t="shared" si="46"/>
        <v>3.3000000000000007</v>
      </c>
      <c r="N272" s="3" t="s">
        <v>234</v>
      </c>
      <c r="O272" s="3" t="s">
        <v>234</v>
      </c>
      <c r="P272" s="3" t="s">
        <v>234</v>
      </c>
      <c r="Q272" s="61" t="s">
        <v>234</v>
      </c>
      <c r="R272" s="3" t="s">
        <v>234</v>
      </c>
      <c r="S272" s="55" t="s">
        <v>234</v>
      </c>
      <c r="T272" s="3">
        <v>12.2</v>
      </c>
      <c r="U272" s="3">
        <f t="shared" si="47"/>
        <v>12.75</v>
      </c>
      <c r="V272" s="3">
        <v>13.3</v>
      </c>
      <c r="W272" s="3"/>
      <c r="X272" s="3"/>
      <c r="Y272" s="3">
        <v>27.1</v>
      </c>
      <c r="Z272" s="3">
        <f t="shared" si="48"/>
        <v>27.5</v>
      </c>
      <c r="AA272" s="3">
        <v>27.9</v>
      </c>
      <c r="AB272" s="3"/>
      <c r="AC272" s="3"/>
      <c r="AD272" s="3">
        <v>1122</v>
      </c>
      <c r="AE272" s="3">
        <f t="shared" si="49"/>
        <v>1201.5</v>
      </c>
      <c r="AF272" s="3">
        <v>1281</v>
      </c>
      <c r="AG272" s="3">
        <f t="shared" si="50"/>
        <v>79.5</v>
      </c>
      <c r="AH272" s="3"/>
      <c r="AI272" s="3"/>
      <c r="AJ272" s="3" t="s">
        <v>183</v>
      </c>
      <c r="AK272" s="3" t="s">
        <v>577</v>
      </c>
    </row>
    <row r="273" spans="1:37" x14ac:dyDescent="0.2">
      <c r="A273" s="1" t="s">
        <v>572</v>
      </c>
      <c r="B273" s="42" t="s">
        <v>139</v>
      </c>
      <c r="C273" s="3" t="s">
        <v>578</v>
      </c>
      <c r="D273" s="3"/>
      <c r="E273" s="3"/>
      <c r="F273" s="3"/>
      <c r="G273" s="35"/>
      <c r="H273" s="3">
        <v>29</v>
      </c>
      <c r="J273" s="3">
        <v>18</v>
      </c>
      <c r="K273" s="3">
        <f t="shared" si="45"/>
        <v>18.3</v>
      </c>
      <c r="L273" s="3">
        <v>18.600000000000001</v>
      </c>
      <c r="M273" s="3">
        <f t="shared" si="46"/>
        <v>0.60000000000000142</v>
      </c>
      <c r="N273" s="3" t="s">
        <v>234</v>
      </c>
      <c r="O273" s="3" t="s">
        <v>234</v>
      </c>
      <c r="P273" s="3" t="s">
        <v>234</v>
      </c>
      <c r="Q273" s="61" t="s">
        <v>234</v>
      </c>
      <c r="R273" s="3" t="s">
        <v>234</v>
      </c>
      <c r="S273" s="55" t="s">
        <v>234</v>
      </c>
      <c r="T273" s="22">
        <v>13.3</v>
      </c>
      <c r="U273" s="22">
        <f t="shared" si="47"/>
        <v>13.3</v>
      </c>
      <c r="V273" s="22">
        <v>13.3</v>
      </c>
      <c r="W273" s="3"/>
      <c r="X273" s="3"/>
      <c r="Y273" s="3">
        <v>27.1</v>
      </c>
      <c r="Z273" s="3">
        <f t="shared" si="48"/>
        <v>27.6</v>
      </c>
      <c r="AA273" s="3">
        <v>28.1</v>
      </c>
      <c r="AB273" s="3"/>
      <c r="AC273" s="3"/>
      <c r="AD273" s="3">
        <v>1096</v>
      </c>
      <c r="AE273" s="3">
        <f t="shared" si="49"/>
        <v>1225.5</v>
      </c>
      <c r="AF273" s="3">
        <v>1355</v>
      </c>
      <c r="AG273" s="3">
        <f t="shared" si="50"/>
        <v>129.5</v>
      </c>
      <c r="AH273" s="3"/>
      <c r="AI273" s="3"/>
      <c r="AJ273" s="3" t="s">
        <v>46</v>
      </c>
      <c r="AK273" s="3" t="s">
        <v>579</v>
      </c>
    </row>
    <row r="274" spans="1:37" x14ac:dyDescent="0.2">
      <c r="A274" s="1" t="s">
        <v>572</v>
      </c>
      <c r="B274" s="42" t="s">
        <v>139</v>
      </c>
      <c r="C274" s="3" t="s">
        <v>580</v>
      </c>
      <c r="D274" s="3"/>
      <c r="E274" s="3"/>
      <c r="F274" s="3"/>
      <c r="G274" s="35"/>
      <c r="H274" s="3">
        <v>27</v>
      </c>
      <c r="J274" s="3">
        <v>17.5</v>
      </c>
      <c r="K274" s="3">
        <f t="shared" si="45"/>
        <v>19.149999999999999</v>
      </c>
      <c r="L274" s="3">
        <v>20.8</v>
      </c>
      <c r="M274" s="3">
        <f t="shared" si="46"/>
        <v>3.3000000000000007</v>
      </c>
      <c r="N274" s="3" t="s">
        <v>234</v>
      </c>
      <c r="O274" s="3" t="s">
        <v>234</v>
      </c>
      <c r="P274" s="3" t="s">
        <v>234</v>
      </c>
      <c r="Q274" s="61" t="s">
        <v>234</v>
      </c>
      <c r="R274" s="3" t="s">
        <v>234</v>
      </c>
      <c r="S274" s="55" t="s">
        <v>234</v>
      </c>
      <c r="T274" s="22">
        <v>13.3</v>
      </c>
      <c r="U274" s="22">
        <f t="shared" si="47"/>
        <v>13.3</v>
      </c>
      <c r="V274" s="22">
        <v>13.3</v>
      </c>
      <c r="W274" s="3"/>
      <c r="X274" s="3"/>
      <c r="Y274" s="3">
        <v>27.1</v>
      </c>
      <c r="Z274" s="3">
        <f t="shared" si="48"/>
        <v>27.6</v>
      </c>
      <c r="AA274" s="3">
        <v>28.1</v>
      </c>
      <c r="AB274" s="3"/>
      <c r="AC274" s="3"/>
      <c r="AD274" s="3">
        <v>1090</v>
      </c>
      <c r="AE274" s="3">
        <f t="shared" si="49"/>
        <v>1222.5</v>
      </c>
      <c r="AF274" s="3">
        <v>1355</v>
      </c>
      <c r="AG274" s="3">
        <f t="shared" si="50"/>
        <v>132.5</v>
      </c>
      <c r="AH274" s="3"/>
      <c r="AI274" s="3"/>
      <c r="AJ274" s="3" t="s">
        <v>46</v>
      </c>
      <c r="AK274" s="3" t="s">
        <v>581</v>
      </c>
    </row>
    <row r="275" spans="1:37" x14ac:dyDescent="0.2">
      <c r="A275" s="1" t="s">
        <v>572</v>
      </c>
      <c r="B275" s="42" t="s">
        <v>582</v>
      </c>
      <c r="C275" s="3" t="s">
        <v>583</v>
      </c>
      <c r="D275" s="3"/>
      <c r="E275" s="3"/>
      <c r="F275" s="3"/>
      <c r="G275" s="35"/>
      <c r="H275" s="3">
        <v>13</v>
      </c>
      <c r="J275" s="3">
        <v>15.6</v>
      </c>
      <c r="K275" s="3">
        <f t="shared" si="45"/>
        <v>15.850000000000001</v>
      </c>
      <c r="L275" s="3">
        <v>16.100000000000001</v>
      </c>
      <c r="M275" s="3">
        <f t="shared" si="46"/>
        <v>0.50000000000000178</v>
      </c>
      <c r="N275" s="3" t="s">
        <v>234</v>
      </c>
      <c r="O275" s="3" t="s">
        <v>234</v>
      </c>
      <c r="P275" s="3" t="s">
        <v>234</v>
      </c>
      <c r="Q275" s="61" t="s">
        <v>234</v>
      </c>
      <c r="R275" s="3" t="s">
        <v>234</v>
      </c>
      <c r="S275" s="55" t="s">
        <v>234</v>
      </c>
      <c r="T275" s="3">
        <v>5</v>
      </c>
      <c r="U275" s="3">
        <f t="shared" si="47"/>
        <v>5.4</v>
      </c>
      <c r="V275" s="3">
        <v>5.8</v>
      </c>
      <c r="W275" s="3"/>
      <c r="X275" s="3"/>
      <c r="Y275" s="3">
        <v>24.7</v>
      </c>
      <c r="Z275" s="3">
        <f t="shared" si="48"/>
        <v>25.15</v>
      </c>
      <c r="AA275" s="3">
        <v>25.6</v>
      </c>
      <c r="AB275" s="3"/>
      <c r="AC275" s="3"/>
      <c r="AD275" s="3">
        <v>897</v>
      </c>
      <c r="AE275" s="3">
        <f t="shared" si="49"/>
        <v>1051.5</v>
      </c>
      <c r="AF275" s="3">
        <v>1206</v>
      </c>
      <c r="AG275" s="3">
        <f t="shared" si="50"/>
        <v>154.5</v>
      </c>
      <c r="AH275" s="3"/>
      <c r="AI275" s="3"/>
      <c r="AJ275" s="3" t="s">
        <v>46</v>
      </c>
      <c r="AK275" s="3" t="s">
        <v>584</v>
      </c>
    </row>
    <row r="276" spans="1:37" x14ac:dyDescent="0.2">
      <c r="A276" s="1" t="s">
        <v>572</v>
      </c>
      <c r="B276" s="42" t="s">
        <v>585</v>
      </c>
      <c r="C276" s="3" t="s">
        <v>576</v>
      </c>
      <c r="D276" s="3"/>
      <c r="E276" s="3"/>
      <c r="F276" s="3"/>
      <c r="G276" s="35"/>
      <c r="H276" s="3">
        <v>23</v>
      </c>
      <c r="J276" s="3">
        <v>15.7</v>
      </c>
      <c r="K276" s="3">
        <f t="shared" si="45"/>
        <v>17</v>
      </c>
      <c r="L276" s="3">
        <v>18.3</v>
      </c>
      <c r="M276" s="3">
        <f t="shared" si="46"/>
        <v>2.6000000000000014</v>
      </c>
      <c r="N276" s="3" t="s">
        <v>234</v>
      </c>
      <c r="O276" s="3" t="s">
        <v>234</v>
      </c>
      <c r="P276" s="3" t="s">
        <v>234</v>
      </c>
      <c r="Q276" s="61" t="s">
        <v>234</v>
      </c>
      <c r="R276" s="3" t="s">
        <v>234</v>
      </c>
      <c r="S276" s="55" t="s">
        <v>234</v>
      </c>
      <c r="T276" s="3">
        <v>9.6</v>
      </c>
      <c r="U276" s="3">
        <f t="shared" si="47"/>
        <v>10.25</v>
      </c>
      <c r="V276" s="3">
        <v>10.9</v>
      </c>
      <c r="W276" s="3"/>
      <c r="X276" s="3"/>
      <c r="Y276" s="3">
        <v>25</v>
      </c>
      <c r="Z276" s="3">
        <f t="shared" si="48"/>
        <v>25.5</v>
      </c>
      <c r="AA276" s="3">
        <v>26</v>
      </c>
      <c r="AB276" s="3"/>
      <c r="AC276" s="3"/>
      <c r="AD276" s="3">
        <v>1231</v>
      </c>
      <c r="AE276" s="3">
        <f t="shared" si="49"/>
        <v>1256</v>
      </c>
      <c r="AF276" s="3">
        <v>1281</v>
      </c>
      <c r="AG276" s="3">
        <f t="shared" si="50"/>
        <v>25</v>
      </c>
      <c r="AH276" s="3"/>
      <c r="AI276" s="3"/>
      <c r="AJ276" s="3" t="s">
        <v>310</v>
      </c>
      <c r="AK276" s="3" t="s">
        <v>586</v>
      </c>
    </row>
    <row r="277" spans="1:37" x14ac:dyDescent="0.2">
      <c r="A277" s="1" t="s">
        <v>572</v>
      </c>
      <c r="B277" s="42" t="s">
        <v>146</v>
      </c>
      <c r="C277" s="3" t="s">
        <v>587</v>
      </c>
      <c r="D277" s="3"/>
      <c r="E277" s="3"/>
      <c r="F277" s="3"/>
      <c r="G277" s="35"/>
      <c r="H277" s="3">
        <v>18</v>
      </c>
      <c r="J277" s="3">
        <v>16.5</v>
      </c>
      <c r="K277" s="3">
        <f t="shared" si="45"/>
        <v>20.2</v>
      </c>
      <c r="L277" s="3">
        <v>23.9</v>
      </c>
      <c r="M277" s="3">
        <f t="shared" si="46"/>
        <v>7.3999999999999986</v>
      </c>
      <c r="N277" s="3" t="s">
        <v>234</v>
      </c>
      <c r="O277" s="3" t="s">
        <v>234</v>
      </c>
      <c r="P277" s="3" t="s">
        <v>234</v>
      </c>
      <c r="Q277" s="61" t="s">
        <v>234</v>
      </c>
      <c r="R277" s="3" t="s">
        <v>234</v>
      </c>
      <c r="S277" s="55" t="s">
        <v>234</v>
      </c>
      <c r="T277" s="3">
        <v>9.6</v>
      </c>
      <c r="U277" s="3">
        <f t="shared" si="47"/>
        <v>11.6</v>
      </c>
      <c r="V277" s="3">
        <v>13.6</v>
      </c>
      <c r="W277" s="3"/>
      <c r="X277" s="3"/>
      <c r="Y277" s="3">
        <v>26</v>
      </c>
      <c r="Z277" s="3">
        <f t="shared" si="48"/>
        <v>26.95</v>
      </c>
      <c r="AA277" s="3">
        <v>27.9</v>
      </c>
      <c r="AB277" s="3"/>
      <c r="AC277" s="3"/>
      <c r="AD277" s="3">
        <v>1187</v>
      </c>
      <c r="AE277" s="3">
        <f t="shared" si="49"/>
        <v>1234</v>
      </c>
      <c r="AF277" s="3">
        <v>1281</v>
      </c>
      <c r="AG277" s="3">
        <f t="shared" si="50"/>
        <v>47</v>
      </c>
      <c r="AH277" s="3"/>
      <c r="AI277" s="3"/>
      <c r="AJ277" s="3" t="s">
        <v>46</v>
      </c>
      <c r="AK277" s="3" t="s">
        <v>588</v>
      </c>
    </row>
    <row r="278" spans="1:37" x14ac:dyDescent="0.2">
      <c r="A278" s="1" t="s">
        <v>572</v>
      </c>
      <c r="B278" s="42" t="s">
        <v>153</v>
      </c>
      <c r="C278" s="3" t="s">
        <v>589</v>
      </c>
      <c r="D278" s="3"/>
      <c r="E278" s="3"/>
      <c r="F278" s="3"/>
      <c r="G278" s="35"/>
      <c r="H278" s="3">
        <v>19</v>
      </c>
      <c r="J278" s="3">
        <v>13.8</v>
      </c>
      <c r="K278" s="3">
        <f t="shared" si="45"/>
        <v>14.950000000000001</v>
      </c>
      <c r="L278" s="3">
        <v>16.100000000000001</v>
      </c>
      <c r="M278" s="3">
        <f t="shared" si="46"/>
        <v>2.3000000000000007</v>
      </c>
      <c r="N278" s="3" t="s">
        <v>234</v>
      </c>
      <c r="O278" s="3" t="s">
        <v>234</v>
      </c>
      <c r="P278" s="3" t="s">
        <v>234</v>
      </c>
      <c r="Q278" s="61" t="s">
        <v>234</v>
      </c>
      <c r="R278" s="3" t="s">
        <v>234</v>
      </c>
      <c r="S278" s="55" t="s">
        <v>234</v>
      </c>
      <c r="T278" s="3">
        <v>1.8</v>
      </c>
      <c r="U278" s="3">
        <f t="shared" si="47"/>
        <v>4</v>
      </c>
      <c r="V278" s="3">
        <v>6.2</v>
      </c>
      <c r="W278" s="3"/>
      <c r="X278" s="3"/>
      <c r="Y278" s="22">
        <v>25.6</v>
      </c>
      <c r="Z278" s="22">
        <f t="shared" si="48"/>
        <v>25.6</v>
      </c>
      <c r="AA278" s="22">
        <v>25.6</v>
      </c>
      <c r="AB278" s="3"/>
      <c r="AC278" s="3"/>
      <c r="AD278" s="3">
        <v>1090</v>
      </c>
      <c r="AE278" s="3">
        <f t="shared" si="49"/>
        <v>1151.5</v>
      </c>
      <c r="AF278" s="3">
        <v>1213</v>
      </c>
      <c r="AG278" s="3">
        <f t="shared" si="50"/>
        <v>61.5</v>
      </c>
      <c r="AH278" s="3"/>
      <c r="AI278" s="3"/>
      <c r="AJ278" s="3" t="s">
        <v>46</v>
      </c>
      <c r="AK278" s="3" t="s">
        <v>590</v>
      </c>
    </row>
    <row r="279" spans="1:37" x14ac:dyDescent="0.2">
      <c r="A279" s="1" t="s">
        <v>572</v>
      </c>
      <c r="B279" s="42" t="s">
        <v>153</v>
      </c>
      <c r="C279" s="3" t="s">
        <v>591</v>
      </c>
      <c r="D279" s="3"/>
      <c r="E279" s="3"/>
      <c r="F279" s="3"/>
      <c r="G279" s="35"/>
      <c r="H279" s="3">
        <v>58</v>
      </c>
      <c r="J279" s="3">
        <v>15.7</v>
      </c>
      <c r="K279" s="3">
        <f t="shared" si="45"/>
        <v>15.9</v>
      </c>
      <c r="L279" s="3">
        <v>16.100000000000001</v>
      </c>
      <c r="M279" s="3">
        <f t="shared" si="46"/>
        <v>0.40000000000000213</v>
      </c>
      <c r="N279" s="3" t="s">
        <v>234</v>
      </c>
      <c r="O279" s="3" t="s">
        <v>234</v>
      </c>
      <c r="P279" s="3" t="s">
        <v>234</v>
      </c>
      <c r="Q279" s="61" t="s">
        <v>234</v>
      </c>
      <c r="R279" s="3" t="s">
        <v>234</v>
      </c>
      <c r="S279" s="55" t="s">
        <v>234</v>
      </c>
      <c r="T279" s="3">
        <v>3.8</v>
      </c>
      <c r="U279" s="3">
        <f t="shared" si="47"/>
        <v>5.4499999999999993</v>
      </c>
      <c r="V279" s="3">
        <v>7.1</v>
      </c>
      <c r="W279" s="3"/>
      <c r="X279" s="3"/>
      <c r="Y279" s="3">
        <v>25.7</v>
      </c>
      <c r="Z279" s="3">
        <f t="shared" si="48"/>
        <v>25.85</v>
      </c>
      <c r="AA279" s="3">
        <v>26</v>
      </c>
      <c r="AB279" s="3"/>
      <c r="AC279" s="3"/>
      <c r="AD279" s="3">
        <v>1096</v>
      </c>
      <c r="AE279" s="3">
        <f t="shared" si="49"/>
        <v>1225.5</v>
      </c>
      <c r="AF279" s="3">
        <v>1355</v>
      </c>
      <c r="AG279" s="3">
        <f t="shared" si="50"/>
        <v>129.5</v>
      </c>
      <c r="AH279" s="3"/>
      <c r="AI279" s="3"/>
      <c r="AJ279" s="3" t="s">
        <v>46</v>
      </c>
      <c r="AK279" s="3" t="s">
        <v>592</v>
      </c>
    </row>
    <row r="280" spans="1:37" x14ac:dyDescent="0.2">
      <c r="A280" s="1" t="s">
        <v>572</v>
      </c>
      <c r="B280" s="42" t="s">
        <v>153</v>
      </c>
      <c r="C280" s="3" t="s">
        <v>593</v>
      </c>
      <c r="D280" s="3"/>
      <c r="E280" s="3"/>
      <c r="F280" s="3"/>
      <c r="G280" s="35"/>
      <c r="H280" s="3">
        <v>13</v>
      </c>
      <c r="J280" s="3">
        <v>13.3</v>
      </c>
      <c r="K280" s="3">
        <f t="shared" si="45"/>
        <v>17.05</v>
      </c>
      <c r="L280" s="3">
        <v>20.8</v>
      </c>
      <c r="M280" s="3">
        <f t="shared" si="46"/>
        <v>7.5</v>
      </c>
      <c r="N280" s="3" t="s">
        <v>234</v>
      </c>
      <c r="O280" s="3" t="s">
        <v>234</v>
      </c>
      <c r="P280" s="3" t="s">
        <v>234</v>
      </c>
      <c r="Q280" s="61" t="s">
        <v>234</v>
      </c>
      <c r="R280" s="3" t="s">
        <v>234</v>
      </c>
      <c r="S280" s="55" t="s">
        <v>234</v>
      </c>
      <c r="T280" s="3">
        <v>-0.1</v>
      </c>
      <c r="U280" s="3">
        <f t="shared" si="47"/>
        <v>6.6000000000000005</v>
      </c>
      <c r="V280" s="3">
        <v>13.3</v>
      </c>
      <c r="W280" s="3"/>
      <c r="X280" s="3"/>
      <c r="Y280" s="3">
        <v>25.7</v>
      </c>
      <c r="Z280" s="3">
        <f t="shared" si="48"/>
        <v>26.9</v>
      </c>
      <c r="AA280" s="3">
        <v>28.1</v>
      </c>
      <c r="AB280" s="3"/>
      <c r="AC280" s="3"/>
      <c r="AD280" s="3">
        <v>897</v>
      </c>
      <c r="AE280" s="3">
        <f t="shared" si="49"/>
        <v>1126</v>
      </c>
      <c r="AF280" s="3">
        <v>1355</v>
      </c>
      <c r="AG280" s="3">
        <f t="shared" si="50"/>
        <v>229</v>
      </c>
      <c r="AH280" s="3"/>
      <c r="AI280" s="3"/>
      <c r="AJ280" s="3" t="s">
        <v>487</v>
      </c>
      <c r="AK280" s="3" t="s">
        <v>594</v>
      </c>
    </row>
    <row r="281" spans="1:37" x14ac:dyDescent="0.2">
      <c r="A281" s="1" t="s">
        <v>572</v>
      </c>
      <c r="B281" s="42" t="s">
        <v>153</v>
      </c>
      <c r="C281" s="3" t="s">
        <v>595</v>
      </c>
      <c r="D281" s="3"/>
      <c r="E281" s="3"/>
      <c r="F281" s="3"/>
      <c r="G281" s="35"/>
      <c r="H281" s="3">
        <v>36</v>
      </c>
      <c r="J281" s="3">
        <v>14</v>
      </c>
      <c r="K281" s="3">
        <f t="shared" si="45"/>
        <v>15.05</v>
      </c>
      <c r="L281" s="3">
        <v>16.100000000000001</v>
      </c>
      <c r="M281" s="3">
        <f t="shared" si="46"/>
        <v>2.1000000000000014</v>
      </c>
      <c r="N281" s="3" t="s">
        <v>234</v>
      </c>
      <c r="O281" s="3" t="s">
        <v>234</v>
      </c>
      <c r="P281" s="3" t="s">
        <v>234</v>
      </c>
      <c r="Q281" s="61" t="s">
        <v>234</v>
      </c>
      <c r="R281" s="3" t="s">
        <v>234</v>
      </c>
      <c r="S281" s="55" t="s">
        <v>234</v>
      </c>
      <c r="T281" s="3">
        <v>4.3</v>
      </c>
      <c r="U281" s="3">
        <f t="shared" si="47"/>
        <v>6.05</v>
      </c>
      <c r="V281" s="3">
        <v>7.8</v>
      </c>
      <c r="W281" s="3"/>
      <c r="X281" s="3"/>
      <c r="Y281" s="22">
        <v>25.6</v>
      </c>
      <c r="Z281" s="22">
        <f t="shared" si="48"/>
        <v>25.6</v>
      </c>
      <c r="AA281" s="22">
        <v>25.6</v>
      </c>
      <c r="AB281" s="3"/>
      <c r="AC281" s="3"/>
      <c r="AD281" s="3">
        <v>979</v>
      </c>
      <c r="AE281" s="3">
        <f t="shared" si="49"/>
        <v>1018.5</v>
      </c>
      <c r="AF281" s="3">
        <v>1058</v>
      </c>
      <c r="AG281" s="3">
        <f t="shared" si="50"/>
        <v>39.5</v>
      </c>
      <c r="AH281" s="3"/>
      <c r="AI281" s="3"/>
      <c r="AJ281" s="3" t="s">
        <v>46</v>
      </c>
      <c r="AK281" s="3" t="s">
        <v>596</v>
      </c>
    </row>
    <row r="282" spans="1:37" x14ac:dyDescent="0.2">
      <c r="A282" s="1" t="s">
        <v>572</v>
      </c>
      <c r="B282" s="42" t="s">
        <v>153</v>
      </c>
      <c r="C282" s="3" t="s">
        <v>597</v>
      </c>
      <c r="D282" s="3"/>
      <c r="E282" s="3"/>
      <c r="F282" s="3"/>
      <c r="G282" s="35"/>
      <c r="H282" s="3">
        <v>21</v>
      </c>
      <c r="J282" s="3">
        <v>13.3</v>
      </c>
      <c r="K282" s="3">
        <f t="shared" si="45"/>
        <v>16.149999999999999</v>
      </c>
      <c r="L282" s="3">
        <v>19</v>
      </c>
      <c r="M282" s="3">
        <f t="shared" si="46"/>
        <v>5.6999999999999993</v>
      </c>
      <c r="N282" s="3" t="s">
        <v>234</v>
      </c>
      <c r="O282" s="3" t="s">
        <v>234</v>
      </c>
      <c r="P282" s="3" t="s">
        <v>234</v>
      </c>
      <c r="Q282" s="61" t="s">
        <v>234</v>
      </c>
      <c r="R282" s="3" t="s">
        <v>234</v>
      </c>
      <c r="S282" s="55" t="s">
        <v>234</v>
      </c>
      <c r="T282" s="3">
        <v>-0.1</v>
      </c>
      <c r="U282" s="3">
        <f t="shared" si="47"/>
        <v>5.4</v>
      </c>
      <c r="V282" s="3">
        <v>10.9</v>
      </c>
      <c r="W282" s="3"/>
      <c r="X282" s="3"/>
      <c r="Y282" s="3">
        <v>25.7</v>
      </c>
      <c r="Z282" s="3">
        <f t="shared" si="48"/>
        <v>27.1</v>
      </c>
      <c r="AA282" s="3">
        <v>28.5</v>
      </c>
      <c r="AB282" s="3"/>
      <c r="AC282" s="3"/>
      <c r="AD282" s="3">
        <v>879</v>
      </c>
      <c r="AE282" s="3">
        <f t="shared" si="49"/>
        <v>1080</v>
      </c>
      <c r="AF282" s="3">
        <v>1281</v>
      </c>
      <c r="AG282" s="3">
        <f t="shared" si="50"/>
        <v>201</v>
      </c>
      <c r="AH282" s="3"/>
      <c r="AI282" s="3"/>
      <c r="AJ282" s="3" t="s">
        <v>487</v>
      </c>
      <c r="AK282" s="3" t="s">
        <v>598</v>
      </c>
    </row>
    <row r="283" spans="1:37" x14ac:dyDescent="0.2">
      <c r="A283" s="1" t="s">
        <v>572</v>
      </c>
      <c r="B283" s="42" t="s">
        <v>599</v>
      </c>
      <c r="C283" s="3" t="s">
        <v>600</v>
      </c>
      <c r="D283" s="3"/>
      <c r="E283" s="3"/>
      <c r="F283" s="3"/>
      <c r="G283" s="35"/>
      <c r="H283" s="3">
        <v>21</v>
      </c>
      <c r="J283" s="3">
        <v>14.4</v>
      </c>
      <c r="K283" s="3">
        <f t="shared" si="45"/>
        <v>15.55</v>
      </c>
      <c r="L283" s="3">
        <v>16.7</v>
      </c>
      <c r="M283" s="3">
        <f t="shared" si="46"/>
        <v>2.2999999999999989</v>
      </c>
      <c r="N283" s="3" t="s">
        <v>234</v>
      </c>
      <c r="O283" s="3" t="s">
        <v>234</v>
      </c>
      <c r="P283" s="3" t="s">
        <v>234</v>
      </c>
      <c r="Q283" s="61" t="s">
        <v>234</v>
      </c>
      <c r="R283" s="3" t="s">
        <v>234</v>
      </c>
      <c r="S283" s="55" t="s">
        <v>234</v>
      </c>
      <c r="T283" s="3">
        <v>3.7</v>
      </c>
      <c r="U283" s="3">
        <f t="shared" si="47"/>
        <v>5.4</v>
      </c>
      <c r="V283" s="3">
        <v>7.1</v>
      </c>
      <c r="W283" s="3"/>
      <c r="X283" s="3"/>
      <c r="Y283" s="3">
        <v>27.8</v>
      </c>
      <c r="Z283" s="3">
        <f t="shared" si="48"/>
        <v>27.950000000000003</v>
      </c>
      <c r="AA283" s="3">
        <v>28.1</v>
      </c>
      <c r="AB283" s="3"/>
      <c r="AC283" s="3"/>
      <c r="AD283" s="3">
        <v>1122</v>
      </c>
      <c r="AE283" s="3">
        <f t="shared" si="49"/>
        <v>1238.5</v>
      </c>
      <c r="AF283" s="3">
        <v>1355</v>
      </c>
      <c r="AG283" s="3">
        <f t="shared" si="50"/>
        <v>116.5</v>
      </c>
      <c r="AH283" s="3"/>
      <c r="AI283" s="3"/>
      <c r="AJ283" s="3" t="s">
        <v>46</v>
      </c>
      <c r="AK283" s="3" t="s">
        <v>601</v>
      </c>
    </row>
    <row r="284" spans="1:37" x14ac:dyDescent="0.2">
      <c r="A284" s="1" t="s">
        <v>572</v>
      </c>
      <c r="B284" s="42" t="s">
        <v>456</v>
      </c>
      <c r="C284" s="3" t="s">
        <v>593</v>
      </c>
      <c r="D284" s="3"/>
      <c r="E284" s="3"/>
      <c r="F284" s="3"/>
      <c r="G284" s="35"/>
      <c r="H284" s="3" t="s">
        <v>602</v>
      </c>
      <c r="J284" s="3"/>
      <c r="K284" s="3"/>
      <c r="L284" s="3"/>
      <c r="M284" s="3"/>
      <c r="N284" s="3" t="s">
        <v>234</v>
      </c>
      <c r="O284" s="3" t="s">
        <v>234</v>
      </c>
      <c r="P284" s="3" t="s">
        <v>234</v>
      </c>
      <c r="Q284" s="61" t="s">
        <v>234</v>
      </c>
      <c r="R284" s="3" t="s">
        <v>234</v>
      </c>
      <c r="S284" s="55" t="s">
        <v>234</v>
      </c>
      <c r="T284" s="3"/>
      <c r="U284" s="3"/>
      <c r="V284" s="3"/>
      <c r="W284" s="3"/>
      <c r="X284" s="3"/>
      <c r="Y284" s="3"/>
      <c r="Z284" s="3"/>
      <c r="AA284" s="3"/>
      <c r="AB284" s="3"/>
      <c r="AC284" s="3"/>
      <c r="AD284" s="3"/>
      <c r="AE284" s="3"/>
      <c r="AF284" s="3"/>
      <c r="AG284" s="3"/>
      <c r="AH284" s="3"/>
      <c r="AI284" s="3"/>
      <c r="AJ284" s="3" t="s">
        <v>840</v>
      </c>
      <c r="AK284" s="3"/>
    </row>
    <row r="285" spans="1:37" x14ac:dyDescent="0.2">
      <c r="A285" s="1" t="s">
        <v>572</v>
      </c>
      <c r="B285" s="42" t="s">
        <v>456</v>
      </c>
      <c r="C285" s="3" t="s">
        <v>603</v>
      </c>
      <c r="D285" s="3"/>
      <c r="E285" s="3"/>
      <c r="F285" s="3"/>
      <c r="G285" s="35"/>
      <c r="H285" s="3">
        <v>26</v>
      </c>
      <c r="J285" s="3">
        <v>14.1</v>
      </c>
      <c r="K285" s="3">
        <f t="shared" ref="K285:K304" si="51">(J285+L285)/2</f>
        <v>17.45</v>
      </c>
      <c r="L285" s="3">
        <v>20.8</v>
      </c>
      <c r="M285" s="3">
        <f t="shared" ref="M285:M304" si="52">L285-J285</f>
        <v>6.7000000000000011</v>
      </c>
      <c r="N285" s="3" t="s">
        <v>234</v>
      </c>
      <c r="O285" s="3" t="s">
        <v>234</v>
      </c>
      <c r="P285" s="3" t="s">
        <v>234</v>
      </c>
      <c r="Q285" s="61" t="s">
        <v>234</v>
      </c>
      <c r="R285" s="3" t="s">
        <v>234</v>
      </c>
      <c r="S285" s="55" t="s">
        <v>234</v>
      </c>
      <c r="T285" s="3">
        <v>4.7</v>
      </c>
      <c r="U285" s="3">
        <f t="shared" ref="U285:U304" si="53">(T285+V285)/2</f>
        <v>9</v>
      </c>
      <c r="V285" s="3">
        <v>13.3</v>
      </c>
      <c r="W285" s="3"/>
      <c r="X285" s="3"/>
      <c r="Y285" s="3">
        <v>25.7</v>
      </c>
      <c r="Z285" s="3">
        <f t="shared" ref="Z285:Z304" si="54">(Y285+AA285)/2</f>
        <v>26.9</v>
      </c>
      <c r="AA285" s="3">
        <v>28.1</v>
      </c>
      <c r="AB285" s="3"/>
      <c r="AC285" s="3"/>
      <c r="AD285" s="3">
        <v>897</v>
      </c>
      <c r="AE285" s="3">
        <f t="shared" ref="AE285:AE304" si="55">(AD285+AF285)/2</f>
        <v>1089</v>
      </c>
      <c r="AF285" s="3">
        <v>1281</v>
      </c>
      <c r="AG285" s="3">
        <f t="shared" ref="AG285:AG304" si="56">AE285-AD285</f>
        <v>192</v>
      </c>
      <c r="AH285" s="3"/>
      <c r="AI285" s="3"/>
      <c r="AJ285" s="3" t="s">
        <v>487</v>
      </c>
      <c r="AK285" s="3" t="s">
        <v>604</v>
      </c>
    </row>
    <row r="286" spans="1:37" x14ac:dyDescent="0.2">
      <c r="A286" s="18" t="s">
        <v>605</v>
      </c>
      <c r="B286" s="18" t="s">
        <v>440</v>
      </c>
      <c r="C286" s="18" t="s">
        <v>606</v>
      </c>
      <c r="D286" s="18" t="s">
        <v>98</v>
      </c>
      <c r="E286" s="18" t="s">
        <v>27</v>
      </c>
      <c r="F286" s="3"/>
      <c r="G286" s="35"/>
      <c r="H286" s="5" t="s">
        <v>28</v>
      </c>
      <c r="I286" s="5"/>
      <c r="J286" s="10">
        <f>MIN(J287:J293)</f>
        <v>11.6</v>
      </c>
      <c r="K286" s="10">
        <f t="shared" si="51"/>
        <v>15</v>
      </c>
      <c r="L286" s="10">
        <f>MAX(L287:L293)</f>
        <v>18.399999999999999</v>
      </c>
      <c r="M286" s="10">
        <f t="shared" si="52"/>
        <v>6.7999999999999989</v>
      </c>
      <c r="N286" s="15"/>
      <c r="O286" s="15"/>
      <c r="P286" s="15"/>
      <c r="Q286" s="15"/>
      <c r="R286" s="15"/>
      <c r="S286" s="15"/>
      <c r="T286" s="10">
        <f>MIN(T287:T293)</f>
        <v>-0.1</v>
      </c>
      <c r="U286" s="10">
        <f t="shared" si="53"/>
        <v>6.2</v>
      </c>
      <c r="V286" s="10">
        <f>MAX(V287:V293)</f>
        <v>12.5</v>
      </c>
      <c r="W286" s="10"/>
      <c r="X286" s="10"/>
      <c r="Y286" s="10">
        <f>MIN(Y287:Y293)</f>
        <v>21.7</v>
      </c>
      <c r="Z286" s="10">
        <f t="shared" si="54"/>
        <v>24.799999999999997</v>
      </c>
      <c r="AA286" s="10">
        <f>MAX(AA287:AA293)</f>
        <v>27.9</v>
      </c>
      <c r="AB286" s="10"/>
      <c r="AC286" s="10"/>
      <c r="AD286" s="10">
        <f>MIN(AD287:AD293)</f>
        <v>843</v>
      </c>
      <c r="AE286" s="3">
        <f t="shared" si="55"/>
        <v>1062</v>
      </c>
      <c r="AF286" s="3">
        <f>MAX(AF287:AF293)</f>
        <v>1281</v>
      </c>
      <c r="AG286" s="3">
        <f t="shared" si="56"/>
        <v>219</v>
      </c>
      <c r="AH286" s="3"/>
      <c r="AI286" s="3"/>
      <c r="AJ286" s="3"/>
      <c r="AK286" s="55" t="s">
        <v>29</v>
      </c>
    </row>
    <row r="287" spans="1:37" x14ac:dyDescent="0.2">
      <c r="A287" s="1" t="s">
        <v>605</v>
      </c>
      <c r="B287" s="3" t="s">
        <v>607</v>
      </c>
      <c r="C287" s="3" t="s">
        <v>608</v>
      </c>
      <c r="D287" s="3"/>
      <c r="E287" s="3" t="s">
        <v>27</v>
      </c>
      <c r="F287" s="3"/>
      <c r="G287" s="35"/>
      <c r="H287" s="3">
        <v>41</v>
      </c>
      <c r="J287" s="3">
        <v>11.6</v>
      </c>
      <c r="K287" s="3">
        <f t="shared" si="51"/>
        <v>13.649999999999999</v>
      </c>
      <c r="L287" s="3">
        <v>15.7</v>
      </c>
      <c r="M287" s="3">
        <f t="shared" si="52"/>
        <v>4.0999999999999996</v>
      </c>
      <c r="N287" s="3" t="s">
        <v>609</v>
      </c>
      <c r="O287" s="3"/>
      <c r="P287" s="3" t="s">
        <v>234</v>
      </c>
      <c r="Q287" s="61" t="s">
        <v>234</v>
      </c>
      <c r="R287" s="3" t="s">
        <v>234</v>
      </c>
      <c r="S287" s="55" t="s">
        <v>234</v>
      </c>
      <c r="T287" s="3">
        <v>-0.1</v>
      </c>
      <c r="U287" s="3">
        <f t="shared" si="53"/>
        <v>0.5</v>
      </c>
      <c r="V287" s="3">
        <v>1.1000000000000001</v>
      </c>
      <c r="W287" s="3" t="s">
        <v>610</v>
      </c>
      <c r="X287" s="3"/>
      <c r="Y287" s="3">
        <v>21.7</v>
      </c>
      <c r="Z287" s="3">
        <f t="shared" si="54"/>
        <v>23.25</v>
      </c>
      <c r="AA287" s="3">
        <v>24.8</v>
      </c>
      <c r="AB287" s="3" t="s">
        <v>429</v>
      </c>
      <c r="AC287" s="3"/>
      <c r="AD287" s="3">
        <v>843</v>
      </c>
      <c r="AE287" s="3">
        <f t="shared" si="55"/>
        <v>930.5</v>
      </c>
      <c r="AF287" s="3">
        <v>1018</v>
      </c>
      <c r="AG287" s="3">
        <f t="shared" si="56"/>
        <v>87.5</v>
      </c>
      <c r="AH287" s="3" t="s">
        <v>609</v>
      </c>
      <c r="AI287" s="3"/>
      <c r="AJ287" s="3" t="s">
        <v>46</v>
      </c>
      <c r="AK287" s="3" t="s">
        <v>611</v>
      </c>
    </row>
    <row r="288" spans="1:37" x14ac:dyDescent="0.2">
      <c r="A288" s="1" t="s">
        <v>605</v>
      </c>
      <c r="B288" s="3" t="s">
        <v>271</v>
      </c>
      <c r="C288" s="3" t="s">
        <v>608</v>
      </c>
      <c r="D288" s="3"/>
      <c r="E288" s="3" t="s">
        <v>27</v>
      </c>
      <c r="F288" s="3"/>
      <c r="G288" s="35"/>
      <c r="H288" s="3">
        <v>52</v>
      </c>
      <c r="J288" s="22">
        <v>15.2</v>
      </c>
      <c r="K288" s="22">
        <f t="shared" si="51"/>
        <v>15.2</v>
      </c>
      <c r="L288" s="22">
        <v>15.2</v>
      </c>
      <c r="M288" s="22">
        <f t="shared" si="52"/>
        <v>0</v>
      </c>
      <c r="N288" s="3" t="s">
        <v>703</v>
      </c>
      <c r="O288" s="22"/>
      <c r="P288" s="3" t="s">
        <v>234</v>
      </c>
      <c r="Q288" s="61" t="s">
        <v>234</v>
      </c>
      <c r="R288" s="3" t="s">
        <v>234</v>
      </c>
      <c r="S288" s="55" t="s">
        <v>234</v>
      </c>
      <c r="T288" s="3">
        <v>3.8</v>
      </c>
      <c r="U288" s="3">
        <f t="shared" si="53"/>
        <v>5.4</v>
      </c>
      <c r="V288" s="3">
        <v>7</v>
      </c>
      <c r="W288" s="22" t="s">
        <v>612</v>
      </c>
      <c r="X288" s="3"/>
      <c r="Y288" s="3">
        <v>23</v>
      </c>
      <c r="Z288" s="3">
        <f t="shared" si="54"/>
        <v>24.25</v>
      </c>
      <c r="AA288" s="3">
        <v>25.5</v>
      </c>
      <c r="AB288" s="3" t="s">
        <v>429</v>
      </c>
      <c r="AC288" s="3"/>
      <c r="AD288" s="3">
        <v>1096</v>
      </c>
      <c r="AE288" s="3">
        <f t="shared" si="55"/>
        <v>1151</v>
      </c>
      <c r="AF288" s="3">
        <v>1206</v>
      </c>
      <c r="AG288" s="3">
        <f t="shared" si="56"/>
        <v>55</v>
      </c>
      <c r="AH288" s="22" t="s">
        <v>613</v>
      </c>
      <c r="AI288" s="3"/>
      <c r="AJ288" s="3" t="s">
        <v>310</v>
      </c>
      <c r="AK288" s="3" t="s">
        <v>614</v>
      </c>
    </row>
    <row r="289" spans="1:37" x14ac:dyDescent="0.2">
      <c r="A289" s="1" t="s">
        <v>605</v>
      </c>
      <c r="B289" s="3" t="s">
        <v>615</v>
      </c>
      <c r="C289" s="3" t="s">
        <v>616</v>
      </c>
      <c r="D289" s="3"/>
      <c r="E289" s="3" t="s">
        <v>27</v>
      </c>
      <c r="F289" s="3"/>
      <c r="G289" s="35"/>
      <c r="H289" s="3">
        <v>33</v>
      </c>
      <c r="J289" s="3">
        <v>15.7</v>
      </c>
      <c r="K289" s="3">
        <f t="shared" si="51"/>
        <v>15.95</v>
      </c>
      <c r="L289" s="3">
        <v>16.2</v>
      </c>
      <c r="M289" s="3">
        <f t="shared" si="52"/>
        <v>0.5</v>
      </c>
      <c r="N289" s="3" t="s">
        <v>429</v>
      </c>
      <c r="O289" s="3"/>
      <c r="P289" s="3" t="s">
        <v>234</v>
      </c>
      <c r="Q289" s="61" t="s">
        <v>234</v>
      </c>
      <c r="R289" s="3" t="s">
        <v>234</v>
      </c>
      <c r="S289" s="55" t="s">
        <v>234</v>
      </c>
      <c r="T289" s="3">
        <v>6.6</v>
      </c>
      <c r="U289" s="3">
        <f t="shared" si="53"/>
        <v>6.8</v>
      </c>
      <c r="V289" s="3">
        <v>7</v>
      </c>
      <c r="W289" s="3" t="s">
        <v>429</v>
      </c>
      <c r="X289" s="3"/>
      <c r="Y289" s="3">
        <v>25.4</v>
      </c>
      <c r="Z289" s="3">
        <f t="shared" si="54"/>
        <v>26.1</v>
      </c>
      <c r="AA289" s="3">
        <v>26.8</v>
      </c>
      <c r="AB289" s="3" t="s">
        <v>429</v>
      </c>
      <c r="AC289" s="3"/>
      <c r="AD289" s="3">
        <v>1033</v>
      </c>
      <c r="AE289" s="3">
        <f t="shared" si="55"/>
        <v>1157</v>
      </c>
      <c r="AF289" s="3">
        <v>1281</v>
      </c>
      <c r="AG289" s="3">
        <f t="shared" si="56"/>
        <v>124</v>
      </c>
      <c r="AH289" s="3" t="s">
        <v>609</v>
      </c>
      <c r="AI289" s="3"/>
      <c r="AJ289" s="3" t="s">
        <v>46</v>
      </c>
      <c r="AK289" s="3" t="s">
        <v>617</v>
      </c>
    </row>
    <row r="290" spans="1:37" x14ac:dyDescent="0.2">
      <c r="A290" s="1" t="s">
        <v>605</v>
      </c>
      <c r="B290" s="3" t="s">
        <v>618</v>
      </c>
      <c r="C290" s="3" t="s">
        <v>619</v>
      </c>
      <c r="D290" s="3"/>
      <c r="E290" s="3" t="s">
        <v>27</v>
      </c>
      <c r="F290" s="3"/>
      <c r="G290" s="35"/>
      <c r="H290" s="3">
        <v>31</v>
      </c>
      <c r="J290" s="3">
        <v>15.2</v>
      </c>
      <c r="K290" s="3">
        <f t="shared" si="51"/>
        <v>16.799999999999997</v>
      </c>
      <c r="L290" s="3">
        <v>18.399999999999999</v>
      </c>
      <c r="M290" s="3">
        <f t="shared" si="52"/>
        <v>3.1999999999999993</v>
      </c>
      <c r="N290" s="3" t="s">
        <v>609</v>
      </c>
      <c r="O290" s="3"/>
      <c r="P290" s="3" t="s">
        <v>234</v>
      </c>
      <c r="Q290" s="61" t="s">
        <v>234</v>
      </c>
      <c r="R290" s="3" t="s">
        <v>234</v>
      </c>
      <c r="S290" s="55" t="s">
        <v>234</v>
      </c>
      <c r="T290" s="3">
        <v>6.6</v>
      </c>
      <c r="U290" s="3">
        <f t="shared" si="53"/>
        <v>9.5500000000000007</v>
      </c>
      <c r="V290" s="3">
        <v>12.5</v>
      </c>
      <c r="W290" s="3" t="s">
        <v>609</v>
      </c>
      <c r="X290" s="3"/>
      <c r="Y290" s="3">
        <v>25.4</v>
      </c>
      <c r="Z290" s="3">
        <f t="shared" si="54"/>
        <v>26.1</v>
      </c>
      <c r="AA290" s="3">
        <v>26.8</v>
      </c>
      <c r="AB290" s="3" t="s">
        <v>429</v>
      </c>
      <c r="AC290" s="3"/>
      <c r="AD290" s="3">
        <v>1146</v>
      </c>
      <c r="AE290" s="3">
        <f t="shared" si="55"/>
        <v>1213.5</v>
      </c>
      <c r="AF290" s="3">
        <v>1281</v>
      </c>
      <c r="AG290" s="3">
        <f t="shared" si="56"/>
        <v>67.5</v>
      </c>
      <c r="AH290" s="3" t="s">
        <v>429</v>
      </c>
      <c r="AI290" s="3"/>
      <c r="AJ290" s="3" t="s">
        <v>620</v>
      </c>
      <c r="AK290" s="3" t="s">
        <v>621</v>
      </c>
    </row>
    <row r="291" spans="1:37" x14ac:dyDescent="0.2">
      <c r="A291" s="1" t="s">
        <v>605</v>
      </c>
      <c r="B291" s="3" t="s">
        <v>126</v>
      </c>
      <c r="C291" s="3" t="s">
        <v>622</v>
      </c>
      <c r="D291" s="3"/>
      <c r="E291" s="3" t="s">
        <v>27</v>
      </c>
      <c r="F291" s="3"/>
      <c r="G291" s="35"/>
      <c r="H291" s="3">
        <v>32</v>
      </c>
      <c r="J291" s="3">
        <v>15.6</v>
      </c>
      <c r="K291" s="3">
        <f t="shared" si="51"/>
        <v>17</v>
      </c>
      <c r="L291" s="3">
        <v>18.399999999999999</v>
      </c>
      <c r="M291" s="3">
        <f t="shared" si="52"/>
        <v>2.7999999999999989</v>
      </c>
      <c r="N291" s="3" t="s">
        <v>429</v>
      </c>
      <c r="O291" s="3"/>
      <c r="P291" s="3" t="s">
        <v>234</v>
      </c>
      <c r="Q291" s="61" t="s">
        <v>234</v>
      </c>
      <c r="R291" s="3" t="s">
        <v>234</v>
      </c>
      <c r="S291" s="55" t="s">
        <v>234</v>
      </c>
      <c r="T291" s="3">
        <v>6.6</v>
      </c>
      <c r="U291" s="3">
        <f t="shared" si="53"/>
        <v>9.5500000000000007</v>
      </c>
      <c r="V291" s="3">
        <v>12.5</v>
      </c>
      <c r="W291" s="3" t="s">
        <v>429</v>
      </c>
      <c r="X291" s="3"/>
      <c r="Y291" s="3">
        <v>25.4</v>
      </c>
      <c r="Z291" s="3">
        <f t="shared" si="54"/>
        <v>26.65</v>
      </c>
      <c r="AA291" s="3">
        <v>27.9</v>
      </c>
      <c r="AB291" s="3" t="s">
        <v>429</v>
      </c>
      <c r="AC291" s="3"/>
      <c r="AD291" s="3">
        <v>1122</v>
      </c>
      <c r="AE291" s="3">
        <f t="shared" si="55"/>
        <v>1167.5</v>
      </c>
      <c r="AF291" s="3">
        <v>1213</v>
      </c>
      <c r="AG291" s="3">
        <f t="shared" si="56"/>
        <v>45.5</v>
      </c>
      <c r="AH291" s="3" t="s">
        <v>429</v>
      </c>
      <c r="AI291" s="3"/>
      <c r="AJ291" s="3" t="s">
        <v>620</v>
      </c>
      <c r="AK291" s="3" t="s">
        <v>621</v>
      </c>
    </row>
    <row r="292" spans="1:37" x14ac:dyDescent="0.2">
      <c r="A292" s="1" t="s">
        <v>605</v>
      </c>
      <c r="B292" s="3" t="s">
        <v>330</v>
      </c>
      <c r="C292" s="3" t="s">
        <v>623</v>
      </c>
      <c r="D292" s="3"/>
      <c r="E292" s="3" t="s">
        <v>27</v>
      </c>
      <c r="F292" s="3"/>
      <c r="G292" s="35"/>
      <c r="H292" s="3">
        <v>38</v>
      </c>
      <c r="J292" s="3">
        <v>16.5</v>
      </c>
      <c r="K292" s="3">
        <f t="shared" si="51"/>
        <v>17.05</v>
      </c>
      <c r="L292" s="3">
        <v>17.600000000000001</v>
      </c>
      <c r="M292" s="3">
        <f t="shared" si="52"/>
        <v>1.1000000000000014</v>
      </c>
      <c r="N292" s="3" t="s">
        <v>429</v>
      </c>
      <c r="O292" s="3"/>
      <c r="P292" s="3" t="s">
        <v>234</v>
      </c>
      <c r="Q292" s="61" t="s">
        <v>234</v>
      </c>
      <c r="R292" s="3" t="s">
        <v>234</v>
      </c>
      <c r="S292" s="55" t="s">
        <v>234</v>
      </c>
      <c r="T292" s="3">
        <v>6.6</v>
      </c>
      <c r="U292" s="3">
        <f t="shared" si="53"/>
        <v>6.85</v>
      </c>
      <c r="V292" s="3">
        <v>7.1</v>
      </c>
      <c r="W292" s="3" t="s">
        <v>429</v>
      </c>
      <c r="X292" s="3"/>
      <c r="Y292" s="3">
        <v>26</v>
      </c>
      <c r="Z292" s="3">
        <f t="shared" si="54"/>
        <v>26.75</v>
      </c>
      <c r="AA292" s="3">
        <v>27.5</v>
      </c>
      <c r="AB292" s="3" t="s">
        <v>429</v>
      </c>
      <c r="AC292" s="3"/>
      <c r="AD292" s="3">
        <v>1122</v>
      </c>
      <c r="AE292" s="3">
        <f t="shared" si="55"/>
        <v>1201.5</v>
      </c>
      <c r="AF292" s="3">
        <v>1281</v>
      </c>
      <c r="AG292" s="3">
        <f t="shared" si="56"/>
        <v>79.5</v>
      </c>
      <c r="AH292" s="3" t="s">
        <v>429</v>
      </c>
      <c r="AI292" s="3"/>
      <c r="AJ292" s="3" t="s">
        <v>46</v>
      </c>
      <c r="AK292" s="3" t="s">
        <v>624</v>
      </c>
    </row>
    <row r="293" spans="1:37" x14ac:dyDescent="0.2">
      <c r="A293" s="1" t="s">
        <v>605</v>
      </c>
      <c r="B293" s="3" t="s">
        <v>333</v>
      </c>
      <c r="C293" s="3" t="s">
        <v>625</v>
      </c>
      <c r="D293" s="3"/>
      <c r="E293" s="3" t="s">
        <v>27</v>
      </c>
      <c r="F293" s="3"/>
      <c r="G293" s="35"/>
      <c r="H293" s="3">
        <v>26</v>
      </c>
      <c r="J293" s="3">
        <v>15.6</v>
      </c>
      <c r="K293" s="3">
        <f t="shared" si="51"/>
        <v>15.850000000000001</v>
      </c>
      <c r="L293" s="3">
        <v>16.100000000000001</v>
      </c>
      <c r="M293" s="3">
        <f t="shared" si="52"/>
        <v>0.50000000000000178</v>
      </c>
      <c r="N293" s="3" t="s">
        <v>429</v>
      </c>
      <c r="O293" s="3"/>
      <c r="P293" s="3" t="s">
        <v>234</v>
      </c>
      <c r="Q293" s="61" t="s">
        <v>234</v>
      </c>
      <c r="R293" s="3" t="s">
        <v>234</v>
      </c>
      <c r="S293" s="55" t="s">
        <v>234</v>
      </c>
      <c r="T293" s="3">
        <v>6.6</v>
      </c>
      <c r="U293" s="3">
        <f t="shared" si="53"/>
        <v>7.1999999999999993</v>
      </c>
      <c r="V293" s="3">
        <v>7.8</v>
      </c>
      <c r="W293" s="3" t="s">
        <v>429</v>
      </c>
      <c r="X293" s="3"/>
      <c r="Y293" s="3">
        <v>25.4</v>
      </c>
      <c r="Z293" s="3">
        <f t="shared" si="54"/>
        <v>25.5</v>
      </c>
      <c r="AA293" s="3">
        <v>25.6</v>
      </c>
      <c r="AB293" s="3" t="s">
        <v>429</v>
      </c>
      <c r="AC293" s="3"/>
      <c r="AD293" s="3">
        <v>1122</v>
      </c>
      <c r="AE293" s="3">
        <f t="shared" si="55"/>
        <v>1164</v>
      </c>
      <c r="AF293" s="3">
        <v>1206</v>
      </c>
      <c r="AG293" s="3">
        <f t="shared" si="56"/>
        <v>42</v>
      </c>
      <c r="AH293" s="3" t="s">
        <v>429</v>
      </c>
      <c r="AI293" s="3"/>
      <c r="AJ293" s="3" t="s">
        <v>626</v>
      </c>
      <c r="AK293" s="3" t="s">
        <v>627</v>
      </c>
    </row>
    <row r="294" spans="1:37" x14ac:dyDescent="0.2">
      <c r="A294" s="1" t="s">
        <v>605</v>
      </c>
      <c r="B294" s="10" t="s">
        <v>102</v>
      </c>
      <c r="C294" s="10" t="s">
        <v>102</v>
      </c>
      <c r="D294" s="3"/>
      <c r="E294" s="3" t="s">
        <v>250</v>
      </c>
      <c r="F294" s="3"/>
      <c r="G294" s="35"/>
      <c r="H294" s="5" t="s">
        <v>28</v>
      </c>
      <c r="I294" s="5"/>
      <c r="J294" s="10">
        <f>MIN(J295:J301)</f>
        <v>4.5999999999999996</v>
      </c>
      <c r="K294" s="10">
        <f t="shared" si="51"/>
        <v>11</v>
      </c>
      <c r="L294" s="10">
        <f>MAX(L295:L301)</f>
        <v>17.399999999999999</v>
      </c>
      <c r="M294" s="10">
        <f t="shared" si="52"/>
        <v>12.799999999999999</v>
      </c>
      <c r="N294" s="15"/>
      <c r="O294" s="15"/>
      <c r="P294" s="15"/>
      <c r="Q294" s="15"/>
      <c r="R294" s="15"/>
      <c r="S294" s="15"/>
      <c r="T294" s="10">
        <f>MIN(T295:T301)</f>
        <v>-7.9</v>
      </c>
      <c r="U294" s="10">
        <f t="shared" si="53"/>
        <v>1.1499999999999995</v>
      </c>
      <c r="V294" s="10">
        <f>MAX(V295:V301)</f>
        <v>10.199999999999999</v>
      </c>
      <c r="W294" s="10"/>
      <c r="X294" s="10"/>
      <c r="Y294" s="10">
        <f>MIN(Y295:Y301)</f>
        <v>17.100000000000001</v>
      </c>
      <c r="Z294" s="10">
        <f t="shared" si="54"/>
        <v>22.05</v>
      </c>
      <c r="AA294" s="10">
        <f>MAX(AA295:AA301)</f>
        <v>27</v>
      </c>
      <c r="AB294" s="10"/>
      <c r="AC294" s="10"/>
      <c r="AD294" s="10">
        <f>MIN(AD295:AD301)</f>
        <v>389</v>
      </c>
      <c r="AE294" s="3">
        <f t="shared" si="55"/>
        <v>872.5</v>
      </c>
      <c r="AF294" s="3">
        <f>MAX(AF295:AF301)</f>
        <v>1356</v>
      </c>
      <c r="AG294" s="3">
        <f t="shared" si="56"/>
        <v>483.5</v>
      </c>
      <c r="AH294" s="3"/>
      <c r="AI294" s="3"/>
      <c r="AJ294" s="3" t="s">
        <v>840</v>
      </c>
      <c r="AK294" s="3"/>
    </row>
    <row r="295" spans="1:37" x14ac:dyDescent="0.2">
      <c r="A295" s="1" t="s">
        <v>605</v>
      </c>
      <c r="B295" s="3" t="s">
        <v>607</v>
      </c>
      <c r="C295" s="3" t="s">
        <v>628</v>
      </c>
      <c r="D295" s="3"/>
      <c r="E295" s="3" t="s">
        <v>27</v>
      </c>
      <c r="F295" s="3"/>
      <c r="G295" s="35"/>
      <c r="H295" s="3">
        <v>61</v>
      </c>
      <c r="J295" s="22">
        <v>13.8</v>
      </c>
      <c r="K295" s="22">
        <f t="shared" si="51"/>
        <v>14.15</v>
      </c>
      <c r="L295" s="22">
        <v>14.5</v>
      </c>
      <c r="M295" s="22">
        <f t="shared" si="52"/>
        <v>0.69999999999999929</v>
      </c>
      <c r="N295" s="3" t="s">
        <v>629</v>
      </c>
      <c r="O295" s="22"/>
      <c r="P295" s="3" t="s">
        <v>234</v>
      </c>
      <c r="Q295" s="61" t="s">
        <v>234</v>
      </c>
      <c r="R295" s="3" t="s">
        <v>234</v>
      </c>
      <c r="S295" s="55" t="s">
        <v>234</v>
      </c>
      <c r="T295" s="3">
        <v>0.9</v>
      </c>
      <c r="U295" s="3">
        <f t="shared" si="53"/>
        <v>3.75</v>
      </c>
      <c r="V295" s="3">
        <v>6.6</v>
      </c>
      <c r="W295" s="3" t="s">
        <v>630</v>
      </c>
      <c r="X295" s="3"/>
      <c r="Y295" s="3">
        <v>23</v>
      </c>
      <c r="Z295" s="3">
        <f t="shared" si="54"/>
        <v>23.55</v>
      </c>
      <c r="AA295" s="3">
        <v>24.1</v>
      </c>
      <c r="AB295" s="22" t="s">
        <v>631</v>
      </c>
      <c r="AC295" s="3"/>
      <c r="AD295" s="3">
        <v>897</v>
      </c>
      <c r="AE295" s="3">
        <f t="shared" si="55"/>
        <v>1024</v>
      </c>
      <c r="AF295" s="3">
        <v>1151</v>
      </c>
      <c r="AG295" s="3">
        <f t="shared" si="56"/>
        <v>127</v>
      </c>
      <c r="AH295" s="3" t="s">
        <v>609</v>
      </c>
      <c r="AI295" s="3"/>
      <c r="AJ295" s="3" t="s">
        <v>46</v>
      </c>
      <c r="AK295" s="3" t="s">
        <v>632</v>
      </c>
    </row>
    <row r="296" spans="1:37" x14ac:dyDescent="0.2">
      <c r="A296" s="1" t="s">
        <v>605</v>
      </c>
      <c r="B296" s="3" t="s">
        <v>633</v>
      </c>
      <c r="C296" s="3" t="s">
        <v>634</v>
      </c>
      <c r="D296" s="3"/>
      <c r="E296" s="3" t="s">
        <v>27</v>
      </c>
      <c r="F296" s="3"/>
      <c r="G296" s="35"/>
      <c r="H296" s="3">
        <v>29</v>
      </c>
      <c r="J296" s="22">
        <v>4.9000000000000004</v>
      </c>
      <c r="K296" s="22">
        <f t="shared" si="51"/>
        <v>11.149999999999999</v>
      </c>
      <c r="L296" s="22">
        <v>17.399999999999999</v>
      </c>
      <c r="M296" s="22">
        <f t="shared" si="52"/>
        <v>12.499999999999998</v>
      </c>
      <c r="N296" s="3" t="s">
        <v>105</v>
      </c>
      <c r="O296" s="22"/>
      <c r="P296" s="3" t="s">
        <v>234</v>
      </c>
      <c r="Q296" s="61" t="s">
        <v>234</v>
      </c>
      <c r="R296" s="3" t="s">
        <v>234</v>
      </c>
      <c r="S296" s="55" t="s">
        <v>234</v>
      </c>
      <c r="T296" s="22">
        <v>-0.1</v>
      </c>
      <c r="U296" s="22">
        <f t="shared" si="53"/>
        <v>5.05</v>
      </c>
      <c r="V296" s="22">
        <v>10.199999999999999</v>
      </c>
      <c r="W296" s="22" t="s">
        <v>609</v>
      </c>
      <c r="X296" s="3"/>
      <c r="Y296" s="3">
        <v>21.7</v>
      </c>
      <c r="Z296" s="3">
        <f t="shared" si="54"/>
        <v>24.35</v>
      </c>
      <c r="AA296" s="3">
        <v>27</v>
      </c>
      <c r="AB296" s="3" t="s">
        <v>105</v>
      </c>
      <c r="AC296" s="3"/>
      <c r="AD296" s="3">
        <v>735</v>
      </c>
      <c r="AE296" s="3">
        <f t="shared" si="55"/>
        <v>853</v>
      </c>
      <c r="AF296" s="3">
        <v>971</v>
      </c>
      <c r="AG296" s="3">
        <f t="shared" si="56"/>
        <v>118</v>
      </c>
      <c r="AH296" s="3" t="s">
        <v>429</v>
      </c>
      <c r="AI296" s="3"/>
      <c r="AJ296" s="3" t="s">
        <v>487</v>
      </c>
      <c r="AK296" s="3" t="s">
        <v>635</v>
      </c>
    </row>
    <row r="297" spans="1:37" x14ac:dyDescent="0.2">
      <c r="A297" s="1" t="s">
        <v>605</v>
      </c>
      <c r="B297" s="3" t="s">
        <v>636</v>
      </c>
      <c r="C297" s="3" t="s">
        <v>634</v>
      </c>
      <c r="D297" s="3"/>
      <c r="E297" s="3" t="s">
        <v>27</v>
      </c>
      <c r="F297" s="3"/>
      <c r="G297" s="35"/>
      <c r="H297" s="3">
        <v>10</v>
      </c>
      <c r="J297" s="3">
        <v>5.2</v>
      </c>
      <c r="K297" s="3">
        <f t="shared" si="51"/>
        <v>9.5</v>
      </c>
      <c r="L297" s="3">
        <v>13.8</v>
      </c>
      <c r="M297" s="3">
        <f t="shared" si="52"/>
        <v>8.6000000000000014</v>
      </c>
      <c r="N297" s="3" t="s">
        <v>429</v>
      </c>
      <c r="O297" s="3"/>
      <c r="P297" s="3" t="s">
        <v>234</v>
      </c>
      <c r="Q297" s="61" t="s">
        <v>234</v>
      </c>
      <c r="R297" s="3" t="s">
        <v>234</v>
      </c>
      <c r="S297" s="55" t="s">
        <v>234</v>
      </c>
      <c r="T297" s="3">
        <v>-5.9</v>
      </c>
      <c r="U297" s="3">
        <f t="shared" si="53"/>
        <v>-0.90000000000000036</v>
      </c>
      <c r="V297" s="3">
        <v>4.0999999999999996</v>
      </c>
      <c r="W297" s="3" t="s">
        <v>429</v>
      </c>
      <c r="X297" s="3"/>
      <c r="Y297" s="3">
        <v>17.100000000000001</v>
      </c>
      <c r="Z297" s="3">
        <f t="shared" si="54"/>
        <v>20.700000000000003</v>
      </c>
      <c r="AA297" s="3">
        <v>24.3</v>
      </c>
      <c r="AB297" s="3" t="s">
        <v>429</v>
      </c>
      <c r="AC297" s="3"/>
      <c r="AD297" s="3">
        <v>389</v>
      </c>
      <c r="AE297" s="3">
        <f t="shared" si="55"/>
        <v>644.5</v>
      </c>
      <c r="AF297" s="3">
        <v>900</v>
      </c>
      <c r="AG297" s="3">
        <f t="shared" si="56"/>
        <v>255.5</v>
      </c>
      <c r="AH297" s="3" t="s">
        <v>429</v>
      </c>
      <c r="AI297" s="3"/>
      <c r="AJ297" s="3" t="s">
        <v>637</v>
      </c>
      <c r="AK297" s="3" t="s">
        <v>638</v>
      </c>
    </row>
    <row r="298" spans="1:37" x14ac:dyDescent="0.2">
      <c r="A298" s="1" t="s">
        <v>605</v>
      </c>
      <c r="B298" s="3" t="s">
        <v>308</v>
      </c>
      <c r="C298" s="3" t="s">
        <v>634</v>
      </c>
      <c r="D298" s="3"/>
      <c r="E298" s="3" t="s">
        <v>27</v>
      </c>
      <c r="F298" s="3"/>
      <c r="G298" s="35"/>
      <c r="H298" s="3">
        <v>13</v>
      </c>
      <c r="J298" s="3">
        <v>4.5999999999999996</v>
      </c>
      <c r="K298" s="3">
        <f t="shared" si="51"/>
        <v>9.35</v>
      </c>
      <c r="L298" s="3">
        <v>14.1</v>
      </c>
      <c r="M298" s="3">
        <f t="shared" si="52"/>
        <v>9.5</v>
      </c>
      <c r="N298" s="3" t="s">
        <v>429</v>
      </c>
      <c r="O298" s="3"/>
      <c r="P298" s="3" t="s">
        <v>234</v>
      </c>
      <c r="Q298" s="61" t="s">
        <v>234</v>
      </c>
      <c r="R298" s="3" t="s">
        <v>234</v>
      </c>
      <c r="S298" s="55" t="s">
        <v>234</v>
      </c>
      <c r="T298" s="3">
        <v>-7.9</v>
      </c>
      <c r="U298" s="3">
        <f t="shared" si="53"/>
        <v>-1.0500000000000003</v>
      </c>
      <c r="V298" s="3">
        <v>5.8</v>
      </c>
      <c r="W298" s="3" t="s">
        <v>429</v>
      </c>
      <c r="X298" s="3"/>
      <c r="Y298" s="3">
        <v>17.7</v>
      </c>
      <c r="Z298" s="3">
        <f t="shared" si="54"/>
        <v>20.45</v>
      </c>
      <c r="AA298" s="3">
        <v>23.2</v>
      </c>
      <c r="AB298" s="3" t="s">
        <v>429</v>
      </c>
      <c r="AC298" s="3"/>
      <c r="AD298" s="3">
        <v>735</v>
      </c>
      <c r="AE298" s="3">
        <f t="shared" si="55"/>
        <v>951</v>
      </c>
      <c r="AF298" s="3">
        <v>1167</v>
      </c>
      <c r="AG298" s="3">
        <f t="shared" si="56"/>
        <v>216</v>
      </c>
      <c r="AH298" s="3" t="s">
        <v>429</v>
      </c>
      <c r="AI298" s="3"/>
      <c r="AJ298" s="3" t="s">
        <v>637</v>
      </c>
      <c r="AK298" s="3" t="s">
        <v>639</v>
      </c>
    </row>
    <row r="299" spans="1:37" x14ac:dyDescent="0.2">
      <c r="A299" s="1" t="s">
        <v>605</v>
      </c>
      <c r="B299" s="3" t="s">
        <v>640</v>
      </c>
      <c r="C299" s="3" t="s">
        <v>641</v>
      </c>
      <c r="D299" s="3"/>
      <c r="E299" s="3" t="s">
        <v>27</v>
      </c>
      <c r="F299" s="3"/>
      <c r="G299" s="35"/>
      <c r="H299" s="3">
        <v>56</v>
      </c>
      <c r="J299" s="22">
        <v>15.6</v>
      </c>
      <c r="K299" s="22">
        <f t="shared" si="51"/>
        <v>15.6</v>
      </c>
      <c r="L299" s="22">
        <v>15.6</v>
      </c>
      <c r="M299" s="22">
        <f t="shared" si="52"/>
        <v>0</v>
      </c>
      <c r="N299" s="3" t="s">
        <v>609</v>
      </c>
      <c r="O299" s="3"/>
      <c r="P299" s="3" t="s">
        <v>234</v>
      </c>
      <c r="Q299" s="61" t="s">
        <v>234</v>
      </c>
      <c r="R299" s="3" t="s">
        <v>234</v>
      </c>
      <c r="S299" s="55" t="s">
        <v>234</v>
      </c>
      <c r="T299" s="3">
        <v>6.6</v>
      </c>
      <c r="U299" s="3">
        <f t="shared" si="53"/>
        <v>6.8</v>
      </c>
      <c r="V299" s="3">
        <v>7</v>
      </c>
      <c r="W299" s="3" t="s">
        <v>642</v>
      </c>
      <c r="X299" s="3"/>
      <c r="Y299" s="3">
        <v>24.7</v>
      </c>
      <c r="Z299" s="3">
        <f t="shared" si="54"/>
        <v>25.299999999999997</v>
      </c>
      <c r="AA299" s="3">
        <v>25.9</v>
      </c>
      <c r="AB299" s="3" t="s">
        <v>105</v>
      </c>
      <c r="AC299" s="3"/>
      <c r="AD299" s="3">
        <v>1304</v>
      </c>
      <c r="AE299" s="3">
        <f t="shared" si="55"/>
        <v>1330</v>
      </c>
      <c r="AF299" s="3">
        <v>1356</v>
      </c>
      <c r="AG299" s="3">
        <f t="shared" si="56"/>
        <v>26</v>
      </c>
      <c r="AH299" s="3" t="s">
        <v>630</v>
      </c>
      <c r="AI299" s="3"/>
      <c r="AJ299" s="3" t="s">
        <v>46</v>
      </c>
      <c r="AK299" s="3" t="s">
        <v>643</v>
      </c>
    </row>
    <row r="300" spans="1:37" x14ac:dyDescent="0.2">
      <c r="A300" s="1" t="s">
        <v>605</v>
      </c>
      <c r="B300" s="3" t="s">
        <v>644</v>
      </c>
      <c r="C300" s="3" t="s">
        <v>641</v>
      </c>
      <c r="D300" s="3"/>
      <c r="E300" s="3" t="s">
        <v>27</v>
      </c>
      <c r="F300" s="3"/>
      <c r="G300" s="35"/>
      <c r="H300" s="3">
        <v>64</v>
      </c>
      <c r="J300" s="22">
        <v>15.2</v>
      </c>
      <c r="K300" s="22">
        <f t="shared" si="51"/>
        <v>15.399999999999999</v>
      </c>
      <c r="L300" s="22">
        <v>15.6</v>
      </c>
      <c r="M300" s="22">
        <f t="shared" si="52"/>
        <v>0.40000000000000036</v>
      </c>
      <c r="N300" s="3" t="s">
        <v>645</v>
      </c>
      <c r="O300" s="22"/>
      <c r="P300" s="3" t="s">
        <v>234</v>
      </c>
      <c r="Q300" s="61" t="s">
        <v>234</v>
      </c>
      <c r="R300" s="3" t="s">
        <v>234</v>
      </c>
      <c r="S300" s="55" t="s">
        <v>234</v>
      </c>
      <c r="T300" s="3">
        <v>4.3</v>
      </c>
      <c r="U300" s="3">
        <f t="shared" si="53"/>
        <v>7</v>
      </c>
      <c r="V300" s="3">
        <v>9.6999999999999993</v>
      </c>
      <c r="W300" s="22" t="s">
        <v>645</v>
      </c>
      <c r="X300" s="3"/>
      <c r="Y300" s="3">
        <v>25</v>
      </c>
      <c r="Z300" s="3">
        <f t="shared" si="54"/>
        <v>25.45</v>
      </c>
      <c r="AA300" s="3">
        <v>25.9</v>
      </c>
      <c r="AB300" s="3" t="s">
        <v>630</v>
      </c>
      <c r="AC300" s="3"/>
      <c r="AD300" s="3">
        <v>1146</v>
      </c>
      <c r="AE300" s="3">
        <f t="shared" si="55"/>
        <v>1213.5</v>
      </c>
      <c r="AF300" s="3">
        <v>1281</v>
      </c>
      <c r="AG300" s="3">
        <f t="shared" si="56"/>
        <v>67.5</v>
      </c>
      <c r="AH300" s="3" t="s">
        <v>630</v>
      </c>
      <c r="AI300" s="3"/>
      <c r="AJ300" s="3" t="s">
        <v>46</v>
      </c>
      <c r="AK300" s="3" t="s">
        <v>646</v>
      </c>
    </row>
    <row r="301" spans="1:37" x14ac:dyDescent="0.2">
      <c r="A301" s="1" t="s">
        <v>605</v>
      </c>
      <c r="B301" s="3" t="s">
        <v>647</v>
      </c>
      <c r="C301" s="3" t="s">
        <v>641</v>
      </c>
      <c r="D301" s="3"/>
      <c r="E301" s="3" t="s">
        <v>27</v>
      </c>
      <c r="F301" s="3"/>
      <c r="G301" s="35"/>
      <c r="H301" s="3">
        <v>55</v>
      </c>
      <c r="J301" s="3">
        <v>16.399999999999999</v>
      </c>
      <c r="K301" s="3">
        <f t="shared" si="51"/>
        <v>16.5</v>
      </c>
      <c r="L301" s="3">
        <v>16.600000000000001</v>
      </c>
      <c r="M301" s="3">
        <f t="shared" si="52"/>
        <v>0.20000000000000284</v>
      </c>
      <c r="N301" s="3" t="s">
        <v>609</v>
      </c>
      <c r="O301" s="3"/>
      <c r="P301" s="3" t="s">
        <v>234</v>
      </c>
      <c r="Q301" s="61" t="s">
        <v>234</v>
      </c>
      <c r="R301" s="3" t="s">
        <v>234</v>
      </c>
      <c r="S301" s="55" t="s">
        <v>234</v>
      </c>
      <c r="T301" s="3">
        <v>4.3</v>
      </c>
      <c r="U301" s="3">
        <f t="shared" si="53"/>
        <v>7.25</v>
      </c>
      <c r="V301" s="3">
        <v>10.199999999999999</v>
      </c>
      <c r="W301" s="3" t="s">
        <v>609</v>
      </c>
      <c r="X301" s="3"/>
      <c r="Y301" s="3">
        <v>23.6</v>
      </c>
      <c r="Z301" s="3">
        <f t="shared" si="54"/>
        <v>24.75</v>
      </c>
      <c r="AA301" s="3">
        <v>25.9</v>
      </c>
      <c r="AB301" s="3" t="s">
        <v>105</v>
      </c>
      <c r="AC301" s="3"/>
      <c r="AD301" s="3">
        <v>1217</v>
      </c>
      <c r="AE301" s="3">
        <f t="shared" si="55"/>
        <v>1282</v>
      </c>
      <c r="AF301" s="3">
        <v>1347</v>
      </c>
      <c r="AG301" s="3">
        <f t="shared" si="56"/>
        <v>65</v>
      </c>
      <c r="AH301" s="3" t="s">
        <v>609</v>
      </c>
      <c r="AI301" s="3"/>
      <c r="AJ301" s="3" t="s">
        <v>46</v>
      </c>
      <c r="AK301" s="3" t="s">
        <v>648</v>
      </c>
    </row>
    <row r="302" spans="1:37" x14ac:dyDescent="0.2">
      <c r="A302" s="1" t="s">
        <v>605</v>
      </c>
      <c r="B302" s="3" t="s">
        <v>427</v>
      </c>
      <c r="C302" s="3" t="s">
        <v>649</v>
      </c>
      <c r="D302" s="3"/>
      <c r="E302" s="3" t="s">
        <v>27</v>
      </c>
      <c r="F302" s="3"/>
      <c r="G302" s="35"/>
      <c r="H302" s="3">
        <v>54</v>
      </c>
      <c r="J302" s="3">
        <v>17</v>
      </c>
      <c r="K302" s="3">
        <f t="shared" si="51"/>
        <v>17.05</v>
      </c>
      <c r="L302" s="3">
        <v>17.100000000000001</v>
      </c>
      <c r="M302" s="3">
        <f t="shared" si="52"/>
        <v>0.10000000000000142</v>
      </c>
      <c r="N302" s="3" t="s">
        <v>609</v>
      </c>
      <c r="O302" s="3"/>
      <c r="P302" s="3" t="s">
        <v>234</v>
      </c>
      <c r="Q302" s="61" t="s">
        <v>234</v>
      </c>
      <c r="R302" s="3" t="s">
        <v>234</v>
      </c>
      <c r="S302" s="55" t="s">
        <v>234</v>
      </c>
      <c r="T302" s="3">
        <v>6.6</v>
      </c>
      <c r="U302" s="3">
        <f t="shared" si="53"/>
        <v>6.85</v>
      </c>
      <c r="V302" s="3">
        <v>7.1</v>
      </c>
      <c r="W302" s="3" t="s">
        <v>609</v>
      </c>
      <c r="X302" s="3"/>
      <c r="Y302" s="3">
        <v>24.7</v>
      </c>
      <c r="Z302" s="3">
        <f t="shared" si="54"/>
        <v>25.299999999999997</v>
      </c>
      <c r="AA302" s="3">
        <v>25.9</v>
      </c>
      <c r="AB302" s="3" t="s">
        <v>650</v>
      </c>
      <c r="AC302" s="3"/>
      <c r="AD302" s="3">
        <v>1146</v>
      </c>
      <c r="AE302" s="3">
        <f t="shared" si="55"/>
        <v>1234</v>
      </c>
      <c r="AF302" s="3">
        <v>1322</v>
      </c>
      <c r="AG302" s="3">
        <f t="shared" si="56"/>
        <v>88</v>
      </c>
      <c r="AH302" s="3" t="s">
        <v>609</v>
      </c>
      <c r="AI302" s="3"/>
      <c r="AJ302" s="3" t="s">
        <v>46</v>
      </c>
      <c r="AK302" s="3" t="s">
        <v>651</v>
      </c>
    </row>
    <row r="303" spans="1:37" x14ac:dyDescent="0.2">
      <c r="A303" s="1" t="s">
        <v>605</v>
      </c>
      <c r="B303" s="3" t="s">
        <v>652</v>
      </c>
      <c r="C303" s="3" t="s">
        <v>653</v>
      </c>
      <c r="D303" s="3"/>
      <c r="E303" s="3" t="s">
        <v>27</v>
      </c>
      <c r="F303" s="3"/>
      <c r="G303" s="35"/>
      <c r="H303" s="3">
        <v>51</v>
      </c>
      <c r="J303" s="3">
        <v>15.2</v>
      </c>
      <c r="K303" s="3">
        <f t="shared" si="51"/>
        <v>15.399999999999999</v>
      </c>
      <c r="L303" s="3">
        <v>15.6</v>
      </c>
      <c r="M303" s="3">
        <f t="shared" si="52"/>
        <v>0.40000000000000036</v>
      </c>
      <c r="N303" s="3" t="s">
        <v>630</v>
      </c>
      <c r="O303" s="3"/>
      <c r="P303" s="3" t="s">
        <v>234</v>
      </c>
      <c r="Q303" s="61" t="s">
        <v>234</v>
      </c>
      <c r="R303" s="3" t="s">
        <v>234</v>
      </c>
      <c r="S303" s="55" t="s">
        <v>234</v>
      </c>
      <c r="T303" s="3">
        <v>2.5</v>
      </c>
      <c r="U303" s="3">
        <f t="shared" si="53"/>
        <v>3.3</v>
      </c>
      <c r="V303" s="3">
        <v>4.0999999999999996</v>
      </c>
      <c r="W303" s="3" t="s">
        <v>630</v>
      </c>
      <c r="X303" s="3"/>
      <c r="Y303" s="3">
        <v>23</v>
      </c>
      <c r="Z303" s="3">
        <f t="shared" si="54"/>
        <v>23.55</v>
      </c>
      <c r="AA303" s="3">
        <v>24.1</v>
      </c>
      <c r="AB303" s="3" t="s">
        <v>630</v>
      </c>
      <c r="AC303" s="3"/>
      <c r="AD303" s="3">
        <v>1217</v>
      </c>
      <c r="AE303" s="3">
        <f t="shared" si="55"/>
        <v>1286</v>
      </c>
      <c r="AF303" s="3">
        <v>1355</v>
      </c>
      <c r="AG303" s="3">
        <f t="shared" si="56"/>
        <v>69</v>
      </c>
      <c r="AH303" s="3" t="s">
        <v>630</v>
      </c>
      <c r="AI303" s="3"/>
      <c r="AJ303" s="3" t="s">
        <v>46</v>
      </c>
      <c r="AK303" s="3" t="s">
        <v>654</v>
      </c>
    </row>
    <row r="304" spans="1:37" x14ac:dyDescent="0.2">
      <c r="A304" s="1" t="s">
        <v>605</v>
      </c>
      <c r="B304" s="3" t="s">
        <v>655</v>
      </c>
      <c r="C304" s="3" t="s">
        <v>653</v>
      </c>
      <c r="D304" s="3"/>
      <c r="E304" s="3" t="s">
        <v>27</v>
      </c>
      <c r="F304" s="3"/>
      <c r="G304" s="35"/>
      <c r="H304" s="3">
        <v>41</v>
      </c>
      <c r="J304" s="22">
        <v>15.6</v>
      </c>
      <c r="K304" s="22">
        <f t="shared" si="51"/>
        <v>15.6</v>
      </c>
      <c r="L304" s="22">
        <v>15.6</v>
      </c>
      <c r="M304" s="22">
        <f t="shared" si="52"/>
        <v>0</v>
      </c>
      <c r="N304" s="3" t="s">
        <v>645</v>
      </c>
      <c r="O304" s="22"/>
      <c r="P304" s="3" t="s">
        <v>234</v>
      </c>
      <c r="Q304" s="61" t="s">
        <v>234</v>
      </c>
      <c r="R304" s="3" t="s">
        <v>234</v>
      </c>
      <c r="S304" s="55" t="s">
        <v>234</v>
      </c>
      <c r="T304" s="3">
        <v>2.2999999999999998</v>
      </c>
      <c r="U304" s="3">
        <f t="shared" si="53"/>
        <v>4.6999999999999993</v>
      </c>
      <c r="V304" s="3">
        <v>7.1</v>
      </c>
      <c r="W304" s="3" t="s">
        <v>630</v>
      </c>
      <c r="X304" s="3"/>
      <c r="Y304" s="3">
        <v>25.3</v>
      </c>
      <c r="Z304" s="3">
        <f t="shared" si="54"/>
        <v>25.8</v>
      </c>
      <c r="AA304" s="3">
        <v>26.3</v>
      </c>
      <c r="AB304" s="22" t="s">
        <v>645</v>
      </c>
      <c r="AC304" s="3"/>
      <c r="AD304" s="22">
        <v>1146</v>
      </c>
      <c r="AE304" s="22">
        <f t="shared" si="55"/>
        <v>1146</v>
      </c>
      <c r="AF304" s="22">
        <v>1146</v>
      </c>
      <c r="AG304" s="22">
        <f t="shared" si="56"/>
        <v>0</v>
      </c>
      <c r="AH304" s="22" t="s">
        <v>613</v>
      </c>
      <c r="AI304" s="3"/>
      <c r="AJ304" s="3" t="s">
        <v>46</v>
      </c>
      <c r="AK304" s="3" t="s">
        <v>656</v>
      </c>
    </row>
    <row r="305" spans="1:37" x14ac:dyDescent="0.2">
      <c r="A305" s="39" t="s">
        <v>657</v>
      </c>
      <c r="B305" s="39" t="s">
        <v>144</v>
      </c>
      <c r="C305" s="39"/>
      <c r="D305" s="39" t="s">
        <v>658</v>
      </c>
      <c r="E305" s="39" t="s">
        <v>70</v>
      </c>
      <c r="F305" s="3"/>
      <c r="G305" s="35"/>
      <c r="H305" s="3"/>
      <c r="J305" s="3" t="s">
        <v>783</v>
      </c>
      <c r="K305" s="3"/>
      <c r="L305" s="3"/>
      <c r="M305" s="3"/>
      <c r="N305" s="15"/>
      <c r="O305" s="15"/>
      <c r="P305" s="15"/>
      <c r="Q305" s="15"/>
      <c r="R305" s="15"/>
      <c r="S305" s="15"/>
      <c r="T305" s="3"/>
      <c r="U305" s="3"/>
      <c r="V305" s="3"/>
      <c r="W305" s="3"/>
      <c r="X305" s="3"/>
      <c r="Y305" s="3"/>
      <c r="Z305" s="3"/>
      <c r="AA305" s="3"/>
      <c r="AB305" s="3"/>
      <c r="AC305" s="3"/>
      <c r="AD305" s="3"/>
      <c r="AE305" s="3"/>
      <c r="AF305" s="3"/>
      <c r="AG305" s="3"/>
      <c r="AH305" s="3"/>
      <c r="AI305" s="3"/>
      <c r="AJ305" s="3"/>
      <c r="AK305" s="55" t="s">
        <v>29</v>
      </c>
    </row>
    <row r="306" spans="1:37" x14ac:dyDescent="0.2">
      <c r="A306" s="1" t="s">
        <v>657</v>
      </c>
      <c r="C306" s="1" t="s">
        <v>659</v>
      </c>
      <c r="E306" s="1" t="s">
        <v>70</v>
      </c>
      <c r="F306" s="17" t="s">
        <v>144</v>
      </c>
      <c r="H306" s="26" t="s">
        <v>144</v>
      </c>
      <c r="J306" s="1">
        <v>14.4</v>
      </c>
      <c r="L306" s="1">
        <v>16.5</v>
      </c>
      <c r="N306" s="1" t="s">
        <v>102</v>
      </c>
      <c r="O306" s="1" t="s">
        <v>102</v>
      </c>
      <c r="P306" s="1" t="s">
        <v>102</v>
      </c>
      <c r="Q306" s="65"/>
      <c r="R306" s="1" t="s">
        <v>102</v>
      </c>
      <c r="S306" s="38" t="s">
        <v>234</v>
      </c>
      <c r="T306" s="1" t="s">
        <v>670</v>
      </c>
      <c r="Y306" s="1" t="s">
        <v>670</v>
      </c>
      <c r="AD306" s="1" t="s">
        <v>670</v>
      </c>
      <c r="AJ306" s="1" t="s">
        <v>841</v>
      </c>
    </row>
    <row r="307" spans="1:37" x14ac:dyDescent="0.2">
      <c r="A307" s="1" t="s">
        <v>657</v>
      </c>
      <c r="C307" s="1" t="s">
        <v>660</v>
      </c>
      <c r="E307" s="1" t="s">
        <v>70</v>
      </c>
      <c r="F307" s="17" t="s">
        <v>144</v>
      </c>
      <c r="H307" s="26" t="s">
        <v>144</v>
      </c>
      <c r="J307" s="1">
        <v>14.4</v>
      </c>
      <c r="L307" s="1">
        <v>16.5</v>
      </c>
      <c r="N307" s="1" t="s">
        <v>102</v>
      </c>
      <c r="O307" s="1" t="s">
        <v>102</v>
      </c>
      <c r="P307" s="1" t="s">
        <v>102</v>
      </c>
      <c r="Q307" s="65"/>
      <c r="R307" s="1" t="s">
        <v>102</v>
      </c>
      <c r="S307" s="38" t="s">
        <v>234</v>
      </c>
      <c r="T307" s="1" t="s">
        <v>670</v>
      </c>
      <c r="Y307" s="1" t="s">
        <v>670</v>
      </c>
      <c r="AD307" s="1" t="s">
        <v>670</v>
      </c>
      <c r="AJ307" s="1" t="s">
        <v>841</v>
      </c>
    </row>
    <row r="308" spans="1:37" x14ac:dyDescent="0.2">
      <c r="A308" s="1" t="s">
        <v>657</v>
      </c>
      <c r="C308" s="1" t="s">
        <v>661</v>
      </c>
      <c r="E308" s="1" t="s">
        <v>70</v>
      </c>
      <c r="F308" s="17" t="s">
        <v>144</v>
      </c>
      <c r="H308" s="26" t="s">
        <v>144</v>
      </c>
      <c r="J308" s="1">
        <v>13.5</v>
      </c>
      <c r="L308" s="1">
        <v>16.5</v>
      </c>
      <c r="N308" s="1" t="s">
        <v>102</v>
      </c>
      <c r="O308" s="1" t="s">
        <v>102</v>
      </c>
      <c r="P308" s="1" t="s">
        <v>102</v>
      </c>
      <c r="Q308" s="65"/>
      <c r="R308" s="1" t="s">
        <v>102</v>
      </c>
      <c r="S308" s="38" t="s">
        <v>234</v>
      </c>
      <c r="T308" s="1" t="s">
        <v>670</v>
      </c>
      <c r="Y308" s="1" t="s">
        <v>670</v>
      </c>
      <c r="AD308" s="1" t="s">
        <v>670</v>
      </c>
      <c r="AJ308" s="1" t="s">
        <v>841</v>
      </c>
    </row>
    <row r="309" spans="1:37" x14ac:dyDescent="0.2">
      <c r="A309" s="1" t="s">
        <v>657</v>
      </c>
      <c r="C309" s="1" t="s">
        <v>662</v>
      </c>
      <c r="E309" s="1" t="s">
        <v>70</v>
      </c>
      <c r="F309" s="17" t="s">
        <v>144</v>
      </c>
      <c r="H309" s="26" t="s">
        <v>144</v>
      </c>
      <c r="J309" s="1">
        <v>14.4</v>
      </c>
      <c r="L309" s="1">
        <v>15.6</v>
      </c>
      <c r="N309" s="1" t="s">
        <v>102</v>
      </c>
      <c r="O309" s="1" t="s">
        <v>102</v>
      </c>
      <c r="P309" s="1" t="s">
        <v>102</v>
      </c>
      <c r="Q309" s="65"/>
      <c r="R309" s="1" t="s">
        <v>102</v>
      </c>
      <c r="S309" s="38" t="s">
        <v>234</v>
      </c>
      <c r="T309" s="1" t="s">
        <v>670</v>
      </c>
      <c r="Y309" s="1" t="s">
        <v>670</v>
      </c>
      <c r="AD309" s="1" t="s">
        <v>670</v>
      </c>
      <c r="AJ309" s="1" t="s">
        <v>841</v>
      </c>
    </row>
    <row r="310" spans="1:37" x14ac:dyDescent="0.2">
      <c r="A310" s="1" t="s">
        <v>657</v>
      </c>
      <c r="C310" s="1" t="s">
        <v>663</v>
      </c>
      <c r="E310" s="1" t="s">
        <v>70</v>
      </c>
      <c r="F310" s="17" t="s">
        <v>144</v>
      </c>
      <c r="H310" s="26" t="s">
        <v>144</v>
      </c>
      <c r="J310" s="1">
        <v>14</v>
      </c>
      <c r="L310" s="1">
        <v>15.6</v>
      </c>
      <c r="N310" s="1" t="s">
        <v>102</v>
      </c>
      <c r="O310" s="1" t="s">
        <v>102</v>
      </c>
      <c r="P310" s="1" t="s">
        <v>102</v>
      </c>
      <c r="Q310" s="65"/>
      <c r="R310" s="1" t="s">
        <v>102</v>
      </c>
      <c r="S310" s="38" t="s">
        <v>234</v>
      </c>
      <c r="T310" s="1" t="s">
        <v>670</v>
      </c>
      <c r="Y310" s="1" t="s">
        <v>670</v>
      </c>
      <c r="AD310" s="1" t="s">
        <v>670</v>
      </c>
      <c r="AJ310" s="1" t="s">
        <v>841</v>
      </c>
    </row>
    <row r="311" spans="1:37" x14ac:dyDescent="0.2">
      <c r="A311" s="1" t="s">
        <v>657</v>
      </c>
      <c r="C311" s="1" t="s">
        <v>664</v>
      </c>
      <c r="E311" s="1" t="s">
        <v>70</v>
      </c>
      <c r="F311" s="17" t="s">
        <v>144</v>
      </c>
      <c r="H311" s="26" t="s">
        <v>144</v>
      </c>
      <c r="J311" s="1">
        <v>14.4</v>
      </c>
      <c r="L311" s="1">
        <v>15.6</v>
      </c>
      <c r="N311" s="1" t="s">
        <v>102</v>
      </c>
      <c r="O311" s="1" t="s">
        <v>102</v>
      </c>
      <c r="P311" s="1" t="s">
        <v>102</v>
      </c>
      <c r="Q311" s="65"/>
      <c r="R311" s="1" t="s">
        <v>102</v>
      </c>
      <c r="S311" s="38" t="s">
        <v>234</v>
      </c>
      <c r="T311" s="1" t="s">
        <v>670</v>
      </c>
      <c r="Y311" s="1" t="s">
        <v>670</v>
      </c>
      <c r="AD311" s="1" t="s">
        <v>670</v>
      </c>
      <c r="AJ311" s="1" t="s">
        <v>841</v>
      </c>
    </row>
    <row r="312" spans="1:37" x14ac:dyDescent="0.2">
      <c r="A312" s="1" t="s">
        <v>657</v>
      </c>
      <c r="C312" s="1" t="s">
        <v>665</v>
      </c>
      <c r="E312" s="1" t="s">
        <v>70</v>
      </c>
      <c r="F312" s="17" t="s">
        <v>144</v>
      </c>
      <c r="H312" s="26" t="s">
        <v>144</v>
      </c>
      <c r="J312" s="1">
        <v>14.4</v>
      </c>
      <c r="L312" s="1">
        <v>15.8</v>
      </c>
      <c r="N312" s="1" t="s">
        <v>102</v>
      </c>
      <c r="O312" s="1" t="s">
        <v>102</v>
      </c>
      <c r="P312" s="1" t="s">
        <v>102</v>
      </c>
      <c r="Q312" s="65"/>
      <c r="R312" s="1" t="s">
        <v>102</v>
      </c>
      <c r="S312" s="38" t="s">
        <v>234</v>
      </c>
      <c r="T312" s="1" t="s">
        <v>670</v>
      </c>
      <c r="Y312" s="1" t="s">
        <v>670</v>
      </c>
      <c r="AD312" s="1" t="s">
        <v>670</v>
      </c>
      <c r="AJ312" s="1" t="s">
        <v>841</v>
      </c>
    </row>
    <row r="313" spans="1:37" x14ac:dyDescent="0.2">
      <c r="A313" s="18" t="s">
        <v>666</v>
      </c>
      <c r="B313" s="53" t="s">
        <v>667</v>
      </c>
      <c r="C313" s="18"/>
      <c r="D313" s="18" t="s">
        <v>668</v>
      </c>
      <c r="E313" s="18" t="s">
        <v>250</v>
      </c>
      <c r="H313" s="5" t="s">
        <v>28</v>
      </c>
      <c r="I313" s="5"/>
      <c r="J313" s="11">
        <f>MIN(J314:J322)</f>
        <v>11.2</v>
      </c>
      <c r="K313" s="11">
        <f t="shared" ref="K313:K325" si="57">(J313+L313)/2</f>
        <v>17.549999999999997</v>
      </c>
      <c r="L313" s="11">
        <f>MAX(L314:L322)</f>
        <v>23.9</v>
      </c>
      <c r="M313" s="11">
        <f t="shared" ref="M313:M325" si="58">L313-J313</f>
        <v>12.7</v>
      </c>
      <c r="N313" s="15"/>
      <c r="O313" s="15"/>
      <c r="P313" s="15"/>
      <c r="Q313" s="15"/>
      <c r="R313" s="15"/>
      <c r="S313" s="15"/>
      <c r="T313" s="11"/>
      <c r="U313" s="11"/>
      <c r="V313" s="11"/>
      <c r="W313" s="11"/>
      <c r="X313" s="11"/>
      <c r="Y313" s="11"/>
      <c r="Z313" s="11"/>
      <c r="AA313" s="11"/>
      <c r="AB313" s="11"/>
      <c r="AC313" s="11"/>
      <c r="AD313" s="11"/>
      <c r="AK313" s="38" t="s">
        <v>29</v>
      </c>
    </row>
    <row r="314" spans="1:37" x14ac:dyDescent="0.2">
      <c r="A314" s="1" t="s">
        <v>666</v>
      </c>
      <c r="B314" s="6" t="s">
        <v>96</v>
      </c>
      <c r="C314" s="1" t="s">
        <v>669</v>
      </c>
      <c r="H314" s="26" t="s">
        <v>144</v>
      </c>
      <c r="I314" s="26"/>
      <c r="J314" s="1">
        <v>13.3</v>
      </c>
      <c r="K314" s="1">
        <f t="shared" si="57"/>
        <v>14.950000000000001</v>
      </c>
      <c r="L314" s="1">
        <v>16.600000000000001</v>
      </c>
      <c r="M314" s="1">
        <f t="shared" si="58"/>
        <v>3.3000000000000007</v>
      </c>
      <c r="N314" s="1" t="s">
        <v>234</v>
      </c>
      <c r="O314" s="1" t="s">
        <v>234</v>
      </c>
      <c r="P314" s="1" t="s">
        <v>234</v>
      </c>
      <c r="Q314" s="61" t="s">
        <v>234</v>
      </c>
      <c r="R314" s="1" t="s">
        <v>234</v>
      </c>
      <c r="S314" s="38" t="s">
        <v>234</v>
      </c>
      <c r="T314" s="1" t="s">
        <v>670</v>
      </c>
      <c r="Y314" s="1" t="s">
        <v>670</v>
      </c>
      <c r="AD314" s="1" t="s">
        <v>670</v>
      </c>
      <c r="AJ314" s="1" t="s">
        <v>841</v>
      </c>
    </row>
    <row r="315" spans="1:37" x14ac:dyDescent="0.2">
      <c r="A315" s="1" t="s">
        <v>666</v>
      </c>
      <c r="B315" s="6" t="s">
        <v>96</v>
      </c>
      <c r="C315" s="1" t="s">
        <v>671</v>
      </c>
      <c r="H315" s="26" t="s">
        <v>144</v>
      </c>
      <c r="I315" s="26"/>
      <c r="J315" s="1">
        <v>12.5</v>
      </c>
      <c r="K315" s="1">
        <f t="shared" si="57"/>
        <v>14.5</v>
      </c>
      <c r="L315" s="1">
        <v>16.5</v>
      </c>
      <c r="M315" s="1">
        <f t="shared" si="58"/>
        <v>4</v>
      </c>
      <c r="N315" s="1" t="s">
        <v>234</v>
      </c>
      <c r="O315" s="1" t="s">
        <v>234</v>
      </c>
      <c r="P315" s="1" t="s">
        <v>234</v>
      </c>
      <c r="Q315" s="61" t="s">
        <v>234</v>
      </c>
      <c r="R315" s="1" t="s">
        <v>234</v>
      </c>
      <c r="S315" s="38" t="s">
        <v>234</v>
      </c>
      <c r="T315" s="1" t="s">
        <v>670</v>
      </c>
      <c r="Y315" s="1" t="s">
        <v>670</v>
      </c>
      <c r="AD315" s="1" t="s">
        <v>670</v>
      </c>
      <c r="AJ315" s="1" t="s">
        <v>841</v>
      </c>
    </row>
    <row r="316" spans="1:37" x14ac:dyDescent="0.2">
      <c r="A316" s="1" t="s">
        <v>666</v>
      </c>
      <c r="B316" s="6" t="s">
        <v>96</v>
      </c>
      <c r="C316" s="1" t="s">
        <v>672</v>
      </c>
      <c r="H316" s="26" t="s">
        <v>144</v>
      </c>
      <c r="I316" s="26"/>
      <c r="J316" s="1">
        <v>14.4</v>
      </c>
      <c r="K316" s="1">
        <f t="shared" si="57"/>
        <v>14.95</v>
      </c>
      <c r="L316" s="1">
        <v>15.5</v>
      </c>
      <c r="M316" s="1">
        <f t="shared" si="58"/>
        <v>1.0999999999999996</v>
      </c>
      <c r="N316" s="1" t="s">
        <v>234</v>
      </c>
      <c r="O316" s="1" t="s">
        <v>234</v>
      </c>
      <c r="P316" s="1" t="s">
        <v>234</v>
      </c>
      <c r="Q316" s="61" t="s">
        <v>234</v>
      </c>
      <c r="R316" s="1" t="s">
        <v>234</v>
      </c>
      <c r="S316" s="38" t="s">
        <v>234</v>
      </c>
      <c r="T316" s="1" t="s">
        <v>670</v>
      </c>
      <c r="Y316" s="1" t="s">
        <v>670</v>
      </c>
      <c r="AD316" s="1" t="s">
        <v>670</v>
      </c>
      <c r="AJ316" s="1" t="s">
        <v>841</v>
      </c>
    </row>
    <row r="317" spans="1:37" x14ac:dyDescent="0.2">
      <c r="A317" s="1" t="s">
        <v>666</v>
      </c>
      <c r="B317" s="6" t="s">
        <v>275</v>
      </c>
      <c r="C317" s="1" t="s">
        <v>673</v>
      </c>
      <c r="H317" s="26" t="s">
        <v>144</v>
      </c>
      <c r="I317" s="26"/>
      <c r="J317" s="1">
        <v>13.6</v>
      </c>
      <c r="K317" s="1">
        <f t="shared" si="57"/>
        <v>14.7</v>
      </c>
      <c r="L317" s="1">
        <v>15.8</v>
      </c>
      <c r="M317" s="1">
        <f t="shared" si="58"/>
        <v>2.2000000000000011</v>
      </c>
      <c r="N317" s="1" t="s">
        <v>234</v>
      </c>
      <c r="O317" s="1" t="s">
        <v>234</v>
      </c>
      <c r="P317" s="1" t="s">
        <v>234</v>
      </c>
      <c r="Q317" s="61" t="s">
        <v>234</v>
      </c>
      <c r="R317" s="1" t="s">
        <v>234</v>
      </c>
      <c r="S317" s="38" t="s">
        <v>234</v>
      </c>
      <c r="T317" s="1" t="s">
        <v>670</v>
      </c>
      <c r="Y317" s="1" t="s">
        <v>670</v>
      </c>
      <c r="AD317" s="1" t="s">
        <v>670</v>
      </c>
      <c r="AJ317" s="1" t="s">
        <v>841</v>
      </c>
    </row>
    <row r="318" spans="1:37" x14ac:dyDescent="0.2">
      <c r="A318" s="1" t="s">
        <v>666</v>
      </c>
      <c r="B318" s="6" t="s">
        <v>456</v>
      </c>
      <c r="C318" s="1" t="s">
        <v>674</v>
      </c>
      <c r="H318" s="26" t="s">
        <v>144</v>
      </c>
      <c r="I318" s="26"/>
      <c r="J318" s="1">
        <v>15.7</v>
      </c>
      <c r="K318" s="1">
        <f t="shared" si="57"/>
        <v>16.149999999999999</v>
      </c>
      <c r="L318" s="1">
        <v>16.600000000000001</v>
      </c>
      <c r="M318" s="1">
        <f t="shared" si="58"/>
        <v>0.90000000000000213</v>
      </c>
      <c r="N318" s="1" t="s">
        <v>234</v>
      </c>
      <c r="O318" s="1" t="s">
        <v>234</v>
      </c>
      <c r="P318" s="1" t="s">
        <v>234</v>
      </c>
      <c r="Q318" s="61" t="s">
        <v>234</v>
      </c>
      <c r="R318" s="1" t="s">
        <v>234</v>
      </c>
      <c r="S318" s="38" t="s">
        <v>234</v>
      </c>
      <c r="T318" s="1" t="s">
        <v>670</v>
      </c>
      <c r="Y318" s="1" t="s">
        <v>670</v>
      </c>
      <c r="AD318" s="1" t="s">
        <v>670</v>
      </c>
      <c r="AJ318" s="1" t="s">
        <v>841</v>
      </c>
    </row>
    <row r="319" spans="1:37" x14ac:dyDescent="0.2">
      <c r="A319" s="1" t="s">
        <v>666</v>
      </c>
      <c r="B319" s="6" t="s">
        <v>146</v>
      </c>
      <c r="C319" s="1" t="s">
        <v>675</v>
      </c>
      <c r="H319" s="26" t="s">
        <v>144</v>
      </c>
      <c r="I319" s="26"/>
      <c r="J319" s="1">
        <v>11.2</v>
      </c>
      <c r="K319" s="1">
        <f t="shared" si="57"/>
        <v>14.1</v>
      </c>
      <c r="L319" s="1">
        <v>17</v>
      </c>
      <c r="M319" s="1">
        <f t="shared" si="58"/>
        <v>5.8000000000000007</v>
      </c>
      <c r="N319" s="1" t="s">
        <v>234</v>
      </c>
      <c r="O319" s="1" t="s">
        <v>234</v>
      </c>
      <c r="P319" s="1" t="s">
        <v>234</v>
      </c>
      <c r="Q319" s="61" t="s">
        <v>234</v>
      </c>
      <c r="R319" s="1" t="s">
        <v>234</v>
      </c>
      <c r="S319" s="38" t="s">
        <v>234</v>
      </c>
      <c r="T319" s="1" t="s">
        <v>670</v>
      </c>
      <c r="Y319" s="1" t="s">
        <v>670</v>
      </c>
      <c r="AD319" s="1" t="s">
        <v>670</v>
      </c>
      <c r="AJ319" s="1" t="s">
        <v>841</v>
      </c>
    </row>
    <row r="320" spans="1:37" x14ac:dyDescent="0.2">
      <c r="A320" s="1" t="s">
        <v>666</v>
      </c>
      <c r="B320" s="6" t="s">
        <v>146</v>
      </c>
      <c r="C320" s="1" t="s">
        <v>676</v>
      </c>
      <c r="H320" s="26" t="s">
        <v>144</v>
      </c>
      <c r="I320" s="26"/>
      <c r="J320" s="1">
        <v>15.6</v>
      </c>
      <c r="K320" s="1">
        <f t="shared" si="57"/>
        <v>16.100000000000001</v>
      </c>
      <c r="L320" s="1">
        <v>16.600000000000001</v>
      </c>
      <c r="M320" s="1">
        <f t="shared" si="58"/>
        <v>1.0000000000000018</v>
      </c>
      <c r="N320" s="1" t="s">
        <v>234</v>
      </c>
      <c r="O320" s="1" t="s">
        <v>234</v>
      </c>
      <c r="P320" s="1" t="s">
        <v>234</v>
      </c>
      <c r="Q320" s="61" t="s">
        <v>234</v>
      </c>
      <c r="R320" s="1" t="s">
        <v>234</v>
      </c>
      <c r="S320" s="38" t="s">
        <v>234</v>
      </c>
      <c r="T320" s="1" t="s">
        <v>670</v>
      </c>
      <c r="Y320" s="1" t="s">
        <v>670</v>
      </c>
      <c r="AD320" s="1" t="s">
        <v>670</v>
      </c>
      <c r="AJ320" s="1" t="s">
        <v>841</v>
      </c>
    </row>
    <row r="321" spans="1:37" x14ac:dyDescent="0.2">
      <c r="A321" s="1" t="s">
        <v>666</v>
      </c>
      <c r="B321" s="6" t="s">
        <v>139</v>
      </c>
      <c r="C321" s="1" t="s">
        <v>677</v>
      </c>
      <c r="H321" s="26" t="s">
        <v>144</v>
      </c>
      <c r="I321" s="26"/>
      <c r="J321" s="1">
        <v>17.5</v>
      </c>
      <c r="K321" s="1">
        <f t="shared" si="57"/>
        <v>18.05</v>
      </c>
      <c r="L321" s="1">
        <v>18.600000000000001</v>
      </c>
      <c r="M321" s="1">
        <f t="shared" si="58"/>
        <v>1.1000000000000014</v>
      </c>
      <c r="N321" s="1" t="s">
        <v>234</v>
      </c>
      <c r="O321" s="1" t="s">
        <v>234</v>
      </c>
      <c r="P321" s="1" t="s">
        <v>234</v>
      </c>
      <c r="Q321" s="61" t="s">
        <v>234</v>
      </c>
      <c r="R321" s="1" t="s">
        <v>234</v>
      </c>
      <c r="S321" s="38" t="s">
        <v>234</v>
      </c>
      <c r="T321" s="1" t="s">
        <v>670</v>
      </c>
      <c r="Y321" s="1" t="s">
        <v>670</v>
      </c>
      <c r="AD321" s="1" t="s">
        <v>670</v>
      </c>
      <c r="AJ321" s="1" t="s">
        <v>841</v>
      </c>
    </row>
    <row r="322" spans="1:37" x14ac:dyDescent="0.2">
      <c r="A322" s="1" t="s">
        <v>666</v>
      </c>
      <c r="B322" s="6" t="s">
        <v>139</v>
      </c>
      <c r="C322" s="1" t="s">
        <v>678</v>
      </c>
      <c r="H322" s="26" t="s">
        <v>144</v>
      </c>
      <c r="I322" s="26"/>
      <c r="J322" s="1">
        <v>15.5</v>
      </c>
      <c r="K322" s="1">
        <f t="shared" si="57"/>
        <v>19.7</v>
      </c>
      <c r="L322" s="1">
        <v>23.9</v>
      </c>
      <c r="M322" s="1">
        <f t="shared" si="58"/>
        <v>8.3999999999999986</v>
      </c>
      <c r="N322" s="1" t="s">
        <v>234</v>
      </c>
      <c r="O322" s="1" t="s">
        <v>234</v>
      </c>
      <c r="P322" s="1" t="s">
        <v>234</v>
      </c>
      <c r="Q322" s="61" t="s">
        <v>234</v>
      </c>
      <c r="R322" s="1" t="s">
        <v>234</v>
      </c>
      <c r="S322" s="38" t="s">
        <v>234</v>
      </c>
      <c r="T322" s="1" t="s">
        <v>670</v>
      </c>
      <c r="Y322" s="1" t="s">
        <v>670</v>
      </c>
      <c r="AD322" s="1" t="s">
        <v>670</v>
      </c>
      <c r="AJ322" s="1" t="s">
        <v>841</v>
      </c>
    </row>
    <row r="323" spans="1:37" x14ac:dyDescent="0.2">
      <c r="A323" s="18" t="s">
        <v>679</v>
      </c>
      <c r="B323" s="53" t="s">
        <v>680</v>
      </c>
      <c r="C323" s="18" t="s">
        <v>681</v>
      </c>
      <c r="D323" s="18" t="s">
        <v>98</v>
      </c>
      <c r="E323" s="18" t="s">
        <v>682</v>
      </c>
      <c r="H323" s="5" t="s">
        <v>28</v>
      </c>
      <c r="I323" s="5"/>
      <c r="J323" s="11">
        <f>MIN(J324:J339)</f>
        <v>13.5</v>
      </c>
      <c r="K323" s="11">
        <f t="shared" si="57"/>
        <v>17.399999999999999</v>
      </c>
      <c r="L323" s="11">
        <f>MAX(L324:L339)</f>
        <v>21.3</v>
      </c>
      <c r="M323" s="11">
        <f t="shared" si="58"/>
        <v>7.8000000000000007</v>
      </c>
      <c r="N323" s="15"/>
      <c r="O323" s="15"/>
      <c r="P323" s="15"/>
      <c r="Q323" s="15"/>
      <c r="R323" s="15"/>
      <c r="S323" s="15"/>
      <c r="T323" s="11">
        <f>MIN(T324:T339)</f>
        <v>-0.1</v>
      </c>
      <c r="U323" s="11">
        <f>(T323+V323)/2</f>
        <v>6.6000000000000005</v>
      </c>
      <c r="V323" s="11">
        <f>MAX(V324:V339)</f>
        <v>13.3</v>
      </c>
      <c r="W323" s="11"/>
      <c r="X323" s="11"/>
      <c r="Y323" s="11">
        <f>MIN(Y324:Y339)</f>
        <v>25.6</v>
      </c>
      <c r="Z323" s="11">
        <f>(Y323+AA323)/2</f>
        <v>26.85</v>
      </c>
      <c r="AA323" s="11">
        <f>MAX(AA324:AA339)</f>
        <v>28.1</v>
      </c>
      <c r="AB323" s="11"/>
      <c r="AC323" s="11"/>
      <c r="AD323" s="11">
        <f>MIN(AD324:AD339)</f>
        <v>823</v>
      </c>
      <c r="AE323" s="1">
        <f t="shared" ref="AE323:AE339" si="59">(AD323+AF323)/2</f>
        <v>1218</v>
      </c>
      <c r="AF323" s="1">
        <f>MAX(AF324:AF339)</f>
        <v>1613</v>
      </c>
      <c r="AG323" s="1">
        <f t="shared" ref="AG323:AG339" si="60">AE323-AD323</f>
        <v>395</v>
      </c>
      <c r="AK323" s="38" t="s">
        <v>29</v>
      </c>
    </row>
    <row r="324" spans="1:37" x14ac:dyDescent="0.2">
      <c r="A324" s="1" t="s">
        <v>679</v>
      </c>
      <c r="B324" s="6" t="s">
        <v>683</v>
      </c>
      <c r="C324" s="1" t="s">
        <v>684</v>
      </c>
      <c r="E324" s="1" t="s">
        <v>27</v>
      </c>
      <c r="F324" s="1">
        <v>14</v>
      </c>
      <c r="H324" s="3">
        <v>9</v>
      </c>
      <c r="J324" s="1">
        <v>17.899999999999999</v>
      </c>
      <c r="K324" s="1">
        <f t="shared" si="57"/>
        <v>19.600000000000001</v>
      </c>
      <c r="L324" s="1">
        <v>21.3</v>
      </c>
      <c r="M324" s="1">
        <f t="shared" si="58"/>
        <v>3.4000000000000021</v>
      </c>
      <c r="N324" s="1" t="s">
        <v>105</v>
      </c>
      <c r="O324" s="1" t="s">
        <v>446</v>
      </c>
      <c r="P324" s="1" t="s">
        <v>102</v>
      </c>
      <c r="Q324" s="64"/>
      <c r="R324" s="1" t="s">
        <v>102</v>
      </c>
      <c r="S324" s="38" t="s">
        <v>234</v>
      </c>
      <c r="T324" s="1">
        <v>7</v>
      </c>
      <c r="U324" s="1">
        <f>(T324+V324)/2</f>
        <v>10.15</v>
      </c>
      <c r="V324" s="1">
        <v>13.3</v>
      </c>
      <c r="W324" s="1" t="s">
        <v>105</v>
      </c>
      <c r="Y324" s="1">
        <v>26.4</v>
      </c>
      <c r="Z324" s="1">
        <f>(Y324+AA324)/2</f>
        <v>27.25</v>
      </c>
      <c r="AA324" s="1">
        <v>28.1</v>
      </c>
      <c r="AB324" s="1" t="s">
        <v>105</v>
      </c>
      <c r="AD324" s="1">
        <v>867</v>
      </c>
      <c r="AE324" s="1">
        <f t="shared" si="59"/>
        <v>1125.5</v>
      </c>
      <c r="AF324" s="1">
        <v>1384</v>
      </c>
      <c r="AG324" s="1">
        <f t="shared" si="60"/>
        <v>258.5</v>
      </c>
      <c r="AH324" s="1" t="s">
        <v>429</v>
      </c>
      <c r="AJ324" s="1" t="s">
        <v>685</v>
      </c>
      <c r="AK324" s="1" t="s">
        <v>686</v>
      </c>
    </row>
    <row r="325" spans="1:37" x14ac:dyDescent="0.2">
      <c r="A325" s="1" t="s">
        <v>679</v>
      </c>
      <c r="B325" s="6" t="s">
        <v>687</v>
      </c>
      <c r="C325" s="1" t="s">
        <v>688</v>
      </c>
      <c r="E325" s="1" t="s">
        <v>27</v>
      </c>
      <c r="F325" s="1">
        <v>45</v>
      </c>
      <c r="H325" s="3">
        <v>29</v>
      </c>
      <c r="J325" s="1">
        <v>13.8</v>
      </c>
      <c r="K325" s="1">
        <f t="shared" si="57"/>
        <v>15.200000000000001</v>
      </c>
      <c r="L325" s="1">
        <v>16.600000000000001</v>
      </c>
      <c r="M325" s="1">
        <f t="shared" si="58"/>
        <v>2.8000000000000007</v>
      </c>
      <c r="N325" s="1" t="s">
        <v>429</v>
      </c>
      <c r="O325" s="1" t="s">
        <v>446</v>
      </c>
      <c r="P325" s="1" t="s">
        <v>102</v>
      </c>
      <c r="Q325" s="64"/>
      <c r="R325" s="1" t="s">
        <v>102</v>
      </c>
      <c r="S325" s="38" t="s">
        <v>234</v>
      </c>
      <c r="T325" s="1">
        <v>2.5</v>
      </c>
      <c r="U325" s="1">
        <f>(T325+V325)/2</f>
        <v>4.1500000000000004</v>
      </c>
      <c r="V325" s="1">
        <v>5.8</v>
      </c>
      <c r="W325" s="1" t="s">
        <v>105</v>
      </c>
      <c r="Y325" s="1">
        <v>25.6</v>
      </c>
      <c r="Z325" s="1">
        <f>(Y325+AA325)/2</f>
        <v>25.65</v>
      </c>
      <c r="AA325" s="1">
        <v>25.7</v>
      </c>
      <c r="AB325" s="1" t="s">
        <v>105</v>
      </c>
      <c r="AD325" s="16">
        <v>897</v>
      </c>
      <c r="AE325" s="16">
        <f t="shared" si="59"/>
        <v>936</v>
      </c>
      <c r="AF325" s="16">
        <v>975</v>
      </c>
      <c r="AG325" s="16">
        <f t="shared" si="60"/>
        <v>39</v>
      </c>
      <c r="AH325" s="3" t="s">
        <v>689</v>
      </c>
      <c r="AI325" s="7" t="s">
        <v>690</v>
      </c>
      <c r="AJ325" s="1" t="s">
        <v>46</v>
      </c>
      <c r="AK325" s="1" t="s">
        <v>691</v>
      </c>
    </row>
    <row r="326" spans="1:37" x14ac:dyDescent="0.2">
      <c r="A326" s="29" t="s">
        <v>679</v>
      </c>
      <c r="B326" s="28" t="s">
        <v>687</v>
      </c>
      <c r="C326" s="29" t="s">
        <v>688</v>
      </c>
      <c r="E326" s="1" t="s">
        <v>27</v>
      </c>
      <c r="F326" s="29">
        <v>45</v>
      </c>
      <c r="G326" s="30"/>
      <c r="H326" s="50">
        <v>29</v>
      </c>
      <c r="I326" s="50"/>
      <c r="N326" s="14"/>
      <c r="O326" s="14"/>
      <c r="P326" s="14"/>
      <c r="Q326" s="15"/>
      <c r="R326" s="14"/>
      <c r="S326" s="14"/>
      <c r="AD326" s="16">
        <v>1003</v>
      </c>
      <c r="AE326" s="16">
        <f t="shared" si="59"/>
        <v>1179</v>
      </c>
      <c r="AF326" s="16">
        <v>1355</v>
      </c>
      <c r="AG326" s="16">
        <f t="shared" si="60"/>
        <v>176</v>
      </c>
      <c r="AH326" s="1" t="s">
        <v>692</v>
      </c>
      <c r="AI326" s="37" t="s">
        <v>693</v>
      </c>
      <c r="AJ326" s="1" t="s">
        <v>46</v>
      </c>
      <c r="AK326" s="1" t="s">
        <v>694</v>
      </c>
    </row>
    <row r="327" spans="1:37" x14ac:dyDescent="0.2">
      <c r="A327" s="1" t="s">
        <v>679</v>
      </c>
      <c r="B327" s="6" t="s">
        <v>695</v>
      </c>
      <c r="C327" s="1" t="s">
        <v>696</v>
      </c>
      <c r="E327" s="1" t="s">
        <v>27</v>
      </c>
      <c r="F327" s="1">
        <v>31</v>
      </c>
      <c r="H327" s="3">
        <v>21</v>
      </c>
      <c r="J327" s="1">
        <v>14.4</v>
      </c>
      <c r="K327" s="1">
        <f>(J327+L327)/2</f>
        <v>15.5</v>
      </c>
      <c r="L327" s="1">
        <v>16.600000000000001</v>
      </c>
      <c r="M327" s="1">
        <f>L327-J327</f>
        <v>2.2000000000000011</v>
      </c>
      <c r="N327" s="1" t="s">
        <v>105</v>
      </c>
      <c r="O327" s="1" t="s">
        <v>446</v>
      </c>
      <c r="P327" s="1" t="s">
        <v>102</v>
      </c>
      <c r="Q327" s="64"/>
      <c r="R327" s="1" t="s">
        <v>102</v>
      </c>
      <c r="S327" s="38" t="s">
        <v>234</v>
      </c>
      <c r="T327" s="1">
        <v>3.7</v>
      </c>
      <c r="U327" s="1">
        <f>(T327+V327)/2</f>
        <v>3.75</v>
      </c>
      <c r="V327" s="1">
        <v>3.8</v>
      </c>
      <c r="W327" s="1" t="s">
        <v>105</v>
      </c>
      <c r="Y327" s="1">
        <v>25.6</v>
      </c>
      <c r="Z327" s="1">
        <f>(Y327+AA327)/2</f>
        <v>26.3</v>
      </c>
      <c r="AA327" s="1">
        <v>27</v>
      </c>
      <c r="AB327" s="1" t="s">
        <v>105</v>
      </c>
      <c r="AD327" s="1">
        <v>1122</v>
      </c>
      <c r="AE327" s="1">
        <f t="shared" si="59"/>
        <v>1158</v>
      </c>
      <c r="AF327" s="1">
        <v>1194</v>
      </c>
      <c r="AG327" s="1">
        <f t="shared" si="60"/>
        <v>36</v>
      </c>
      <c r="AH327" s="1" t="s">
        <v>429</v>
      </c>
      <c r="AJ327" s="1" t="s">
        <v>46</v>
      </c>
      <c r="AK327" s="1" t="s">
        <v>697</v>
      </c>
    </row>
    <row r="328" spans="1:37" x14ac:dyDescent="0.2">
      <c r="A328" s="1" t="s">
        <v>679</v>
      </c>
      <c r="B328" s="6" t="s">
        <v>698</v>
      </c>
      <c r="C328" s="1" t="s">
        <v>699</v>
      </c>
      <c r="E328" s="1" t="s">
        <v>27</v>
      </c>
      <c r="F328" s="1">
        <v>23</v>
      </c>
      <c r="H328" s="3">
        <v>15</v>
      </c>
      <c r="J328" s="1">
        <v>14.4</v>
      </c>
      <c r="K328" s="1">
        <f>(J328+L328)/2</f>
        <v>17.850000000000001</v>
      </c>
      <c r="L328" s="1">
        <v>21.3</v>
      </c>
      <c r="M328" s="1">
        <f>L328-J328</f>
        <v>6.9</v>
      </c>
      <c r="N328" s="1" t="s">
        <v>105</v>
      </c>
      <c r="O328" s="1" t="s">
        <v>446</v>
      </c>
      <c r="P328" s="1" t="s">
        <v>102</v>
      </c>
      <c r="Q328" s="64"/>
      <c r="R328" s="1" t="s">
        <v>102</v>
      </c>
      <c r="S328" s="38" t="s">
        <v>234</v>
      </c>
      <c r="T328" s="1">
        <v>3.7</v>
      </c>
      <c r="U328" s="1">
        <f>(T328+V328)/2</f>
        <v>8.5</v>
      </c>
      <c r="V328" s="1">
        <v>13.3</v>
      </c>
      <c r="W328" s="1" t="s">
        <v>105</v>
      </c>
      <c r="Y328" s="1">
        <v>27.2</v>
      </c>
      <c r="Z328" s="1">
        <f>(Y328+AA328)/2</f>
        <v>27.65</v>
      </c>
      <c r="AA328" s="1">
        <v>28.1</v>
      </c>
      <c r="AB328" s="1" t="s">
        <v>429</v>
      </c>
      <c r="AD328" s="1">
        <v>1255</v>
      </c>
      <c r="AE328" s="1">
        <f t="shared" si="59"/>
        <v>1434</v>
      </c>
      <c r="AF328" s="1">
        <v>1613</v>
      </c>
      <c r="AG328" s="1">
        <f t="shared" si="60"/>
        <v>179</v>
      </c>
      <c r="AH328" s="1" t="s">
        <v>429</v>
      </c>
      <c r="AJ328" s="1" t="s">
        <v>46</v>
      </c>
      <c r="AK328" s="1" t="s">
        <v>700</v>
      </c>
    </row>
    <row r="329" spans="1:37" x14ac:dyDescent="0.2">
      <c r="A329" s="1" t="s">
        <v>679</v>
      </c>
      <c r="B329" s="6" t="s">
        <v>701</v>
      </c>
      <c r="C329" s="1" t="s">
        <v>702</v>
      </c>
      <c r="E329" s="1" t="s">
        <v>27</v>
      </c>
      <c r="F329" s="1">
        <v>35</v>
      </c>
      <c r="H329" s="3">
        <v>25</v>
      </c>
      <c r="J329" s="1">
        <v>15.6</v>
      </c>
      <c r="K329" s="1">
        <f>(J329+L329)/2</f>
        <v>16.05</v>
      </c>
      <c r="L329" s="1">
        <v>16.5</v>
      </c>
      <c r="M329" s="1">
        <f>L329-J329</f>
        <v>0.90000000000000036</v>
      </c>
      <c r="N329" s="1" t="s">
        <v>703</v>
      </c>
      <c r="O329" s="1" t="s">
        <v>446</v>
      </c>
      <c r="P329" s="1" t="s">
        <v>102</v>
      </c>
      <c r="Q329" s="64"/>
      <c r="R329" s="1" t="s">
        <v>102</v>
      </c>
      <c r="S329" s="38" t="s">
        <v>234</v>
      </c>
      <c r="T329" s="27">
        <v>7</v>
      </c>
      <c r="U329" s="27">
        <f>(T329+V329)/2</f>
        <v>7</v>
      </c>
      <c r="V329" s="27">
        <v>7</v>
      </c>
      <c r="W329" s="1" t="s">
        <v>105</v>
      </c>
      <c r="Y329" s="1">
        <v>25.6</v>
      </c>
      <c r="Z329" s="1">
        <f>(Y329+AA329)/2</f>
        <v>26.3</v>
      </c>
      <c r="AA329" s="1">
        <v>27</v>
      </c>
      <c r="AB329" s="1" t="s">
        <v>105</v>
      </c>
      <c r="AD329" s="1">
        <v>823</v>
      </c>
      <c r="AE329" s="1">
        <f t="shared" si="59"/>
        <v>1030</v>
      </c>
      <c r="AF329" s="1">
        <v>1237</v>
      </c>
      <c r="AG329" s="1">
        <f t="shared" si="60"/>
        <v>207</v>
      </c>
      <c r="AH329" s="1" t="s">
        <v>429</v>
      </c>
      <c r="AJ329" s="1" t="s">
        <v>46</v>
      </c>
      <c r="AK329" s="1" t="s">
        <v>704</v>
      </c>
    </row>
    <row r="330" spans="1:37" x14ac:dyDescent="0.2">
      <c r="A330" s="1" t="s">
        <v>679</v>
      </c>
      <c r="B330" s="6" t="s">
        <v>705</v>
      </c>
      <c r="C330" s="1" t="s">
        <v>706</v>
      </c>
      <c r="E330" s="1" t="s">
        <v>27</v>
      </c>
      <c r="F330" s="1">
        <v>22</v>
      </c>
      <c r="H330" s="3">
        <v>14</v>
      </c>
      <c r="J330" s="1">
        <v>14.4</v>
      </c>
      <c r="K330" s="1">
        <f>(J330+L330)/2</f>
        <v>15.5</v>
      </c>
      <c r="L330" s="1">
        <v>16.600000000000001</v>
      </c>
      <c r="M330" s="1">
        <f>L330-J330</f>
        <v>2.2000000000000011</v>
      </c>
      <c r="N330" s="1" t="s">
        <v>429</v>
      </c>
      <c r="O330" s="1" t="s">
        <v>446</v>
      </c>
      <c r="P330" s="1" t="s">
        <v>102</v>
      </c>
      <c r="Q330" s="64"/>
      <c r="R330" s="1" t="s">
        <v>102</v>
      </c>
      <c r="S330" s="38" t="s">
        <v>234</v>
      </c>
      <c r="T330" s="1">
        <v>5.6</v>
      </c>
      <c r="U330" s="1">
        <f>(T330+V330)/2</f>
        <v>8.6499999999999986</v>
      </c>
      <c r="V330" s="1">
        <v>11.7</v>
      </c>
      <c r="W330" s="1" t="s">
        <v>429</v>
      </c>
      <c r="Y330" s="1">
        <v>25.7</v>
      </c>
      <c r="Z330" s="1">
        <f>(Y330+AA330)/2</f>
        <v>26.9</v>
      </c>
      <c r="AA330" s="1">
        <v>28.1</v>
      </c>
      <c r="AB330" s="1" t="s">
        <v>429</v>
      </c>
      <c r="AD330" s="16">
        <v>867</v>
      </c>
      <c r="AE330" s="16">
        <f t="shared" si="59"/>
        <v>942.5</v>
      </c>
      <c r="AF330" s="16">
        <v>1018</v>
      </c>
      <c r="AG330" s="16">
        <f t="shared" si="60"/>
        <v>75.5</v>
      </c>
      <c r="AH330" s="3" t="s">
        <v>689</v>
      </c>
      <c r="AJ330" s="1" t="s">
        <v>321</v>
      </c>
      <c r="AK330" s="1" t="s">
        <v>691</v>
      </c>
    </row>
    <row r="331" spans="1:37" x14ac:dyDescent="0.2">
      <c r="A331" s="29" t="s">
        <v>679</v>
      </c>
      <c r="B331" s="28" t="s">
        <v>705</v>
      </c>
      <c r="C331" s="29" t="s">
        <v>706</v>
      </c>
      <c r="E331" s="1" t="s">
        <v>27</v>
      </c>
      <c r="F331" s="29">
        <v>22</v>
      </c>
      <c r="G331" s="30"/>
      <c r="H331" s="50">
        <v>14</v>
      </c>
      <c r="I331" s="50"/>
      <c r="N331" s="14"/>
      <c r="O331" s="14"/>
      <c r="P331" s="14"/>
      <c r="Q331" s="15"/>
      <c r="R331" s="14"/>
      <c r="S331" s="14"/>
      <c r="AD331" s="16">
        <v>1122</v>
      </c>
      <c r="AE331" s="16">
        <f t="shared" si="59"/>
        <v>1154.5</v>
      </c>
      <c r="AF331" s="16">
        <v>1187</v>
      </c>
      <c r="AG331" s="16">
        <f t="shared" si="60"/>
        <v>32.5</v>
      </c>
      <c r="AJ331" s="1" t="s">
        <v>46</v>
      </c>
      <c r="AK331" s="1" t="s">
        <v>707</v>
      </c>
    </row>
    <row r="332" spans="1:37" x14ac:dyDescent="0.2">
      <c r="A332" s="1" t="s">
        <v>679</v>
      </c>
      <c r="B332" s="6" t="s">
        <v>708</v>
      </c>
      <c r="C332" s="1" t="s">
        <v>709</v>
      </c>
      <c r="E332" s="1" t="s">
        <v>27</v>
      </c>
      <c r="F332" s="1">
        <v>36</v>
      </c>
      <c r="H332" s="3">
        <v>27</v>
      </c>
      <c r="J332" s="1">
        <v>13.5</v>
      </c>
      <c r="K332" s="1">
        <f t="shared" ref="K332:K338" si="61">(J332+L332)/2</f>
        <v>15.05</v>
      </c>
      <c r="L332" s="1">
        <v>16.600000000000001</v>
      </c>
      <c r="M332" s="1">
        <f t="shared" ref="M332:M340" si="62">L332-J332</f>
        <v>3.1000000000000014</v>
      </c>
      <c r="N332" s="1" t="s">
        <v>429</v>
      </c>
      <c r="O332" s="1" t="s">
        <v>446</v>
      </c>
      <c r="P332" s="1" t="s">
        <v>102</v>
      </c>
      <c r="Q332" s="64"/>
      <c r="R332" s="1" t="s">
        <v>102</v>
      </c>
      <c r="S332" s="38" t="s">
        <v>234</v>
      </c>
      <c r="T332" s="1">
        <v>3.8</v>
      </c>
      <c r="U332" s="1">
        <f t="shared" ref="U332:U339" si="63">(T332+V332)/2</f>
        <v>5.4</v>
      </c>
      <c r="V332" s="1">
        <v>7</v>
      </c>
      <c r="W332" s="1" t="s">
        <v>429</v>
      </c>
      <c r="Y332" s="1">
        <v>25.7</v>
      </c>
      <c r="Z332" s="1">
        <f t="shared" ref="Z332:Z339" si="64">(Y332+AA332)/2</f>
        <v>26.35</v>
      </c>
      <c r="AA332" s="1">
        <v>27</v>
      </c>
      <c r="AB332" s="1" t="s">
        <v>429</v>
      </c>
      <c r="AD332" s="1">
        <v>1194</v>
      </c>
      <c r="AE332" s="1">
        <f t="shared" si="59"/>
        <v>1274.5</v>
      </c>
      <c r="AF332" s="1">
        <v>1355</v>
      </c>
      <c r="AG332" s="1">
        <f t="shared" si="60"/>
        <v>80.5</v>
      </c>
      <c r="AH332" s="3" t="s">
        <v>689</v>
      </c>
      <c r="AJ332" s="1" t="s">
        <v>46</v>
      </c>
      <c r="AK332" s="1" t="s">
        <v>710</v>
      </c>
    </row>
    <row r="333" spans="1:37" x14ac:dyDescent="0.2">
      <c r="A333" s="1" t="s">
        <v>679</v>
      </c>
      <c r="B333" s="6" t="s">
        <v>711</v>
      </c>
      <c r="C333" s="1" t="s">
        <v>712</v>
      </c>
      <c r="E333" s="1" t="s">
        <v>27</v>
      </c>
      <c r="F333" s="1">
        <v>30</v>
      </c>
      <c r="H333" s="3">
        <v>23</v>
      </c>
      <c r="J333" s="1">
        <v>14.4</v>
      </c>
      <c r="K333" s="1">
        <f t="shared" si="61"/>
        <v>14.9</v>
      </c>
      <c r="L333" s="1">
        <v>15.4</v>
      </c>
      <c r="M333" s="1">
        <f t="shared" si="62"/>
        <v>1</v>
      </c>
      <c r="N333" s="1" t="s">
        <v>105</v>
      </c>
      <c r="O333" s="1" t="s">
        <v>446</v>
      </c>
      <c r="P333" s="1" t="s">
        <v>102</v>
      </c>
      <c r="Q333" s="64"/>
      <c r="R333" s="1" t="s">
        <v>102</v>
      </c>
      <c r="S333" s="38" t="s">
        <v>234</v>
      </c>
      <c r="T333" s="1">
        <v>3.7</v>
      </c>
      <c r="U333" s="1">
        <f t="shared" si="63"/>
        <v>4.75</v>
      </c>
      <c r="V333" s="1">
        <v>5.8</v>
      </c>
      <c r="W333" s="1" t="s">
        <v>105</v>
      </c>
      <c r="Y333" s="1">
        <v>25.7</v>
      </c>
      <c r="Z333" s="1">
        <f t="shared" si="64"/>
        <v>26.049999999999997</v>
      </c>
      <c r="AA333" s="1">
        <v>26.4</v>
      </c>
      <c r="AB333" s="1" t="s">
        <v>105</v>
      </c>
      <c r="AD333" s="1">
        <v>1122</v>
      </c>
      <c r="AE333" s="1">
        <f t="shared" si="59"/>
        <v>1179.5</v>
      </c>
      <c r="AF333" s="1">
        <v>1237</v>
      </c>
      <c r="AG333" s="1">
        <f t="shared" si="60"/>
        <v>57.5</v>
      </c>
      <c r="AH333" s="3" t="s">
        <v>689</v>
      </c>
      <c r="AJ333" s="1" t="s">
        <v>626</v>
      </c>
      <c r="AK333" s="1" t="s">
        <v>713</v>
      </c>
    </row>
    <row r="334" spans="1:37" x14ac:dyDescent="0.2">
      <c r="A334" s="1" t="s">
        <v>679</v>
      </c>
      <c r="B334" s="6" t="s">
        <v>711</v>
      </c>
      <c r="C334" s="1" t="s">
        <v>714</v>
      </c>
      <c r="E334" s="1" t="s">
        <v>27</v>
      </c>
      <c r="F334" s="1">
        <v>37</v>
      </c>
      <c r="H334" s="3">
        <v>27</v>
      </c>
      <c r="J334" s="1">
        <v>13.8</v>
      </c>
      <c r="K334" s="1">
        <f t="shared" si="61"/>
        <v>15.55</v>
      </c>
      <c r="L334" s="1">
        <v>17.3</v>
      </c>
      <c r="M334" s="1">
        <f t="shared" si="62"/>
        <v>3.5</v>
      </c>
      <c r="N334" s="1" t="s">
        <v>703</v>
      </c>
      <c r="O334" s="1" t="s">
        <v>446</v>
      </c>
      <c r="P334" s="1" t="s">
        <v>102</v>
      </c>
      <c r="Q334" s="64"/>
      <c r="R334" s="1" t="s">
        <v>102</v>
      </c>
      <c r="S334" s="38" t="s">
        <v>234</v>
      </c>
      <c r="T334" s="1">
        <v>5.7</v>
      </c>
      <c r="U334" s="1">
        <f t="shared" si="63"/>
        <v>6.35</v>
      </c>
      <c r="V334" s="1">
        <v>7</v>
      </c>
      <c r="W334" s="27" t="s">
        <v>715</v>
      </c>
      <c r="Y334" s="27">
        <v>26.5</v>
      </c>
      <c r="Z334" s="27">
        <f t="shared" si="64"/>
        <v>26.6</v>
      </c>
      <c r="AA334" s="27">
        <v>26.7</v>
      </c>
      <c r="AB334" s="1" t="s">
        <v>105</v>
      </c>
      <c r="AD334" s="1">
        <v>867</v>
      </c>
      <c r="AE334" s="1">
        <f t="shared" si="59"/>
        <v>942.5</v>
      </c>
      <c r="AF334" s="1">
        <v>1018</v>
      </c>
      <c r="AG334" s="1">
        <f t="shared" si="60"/>
        <v>75.5</v>
      </c>
      <c r="AH334" s="3" t="s">
        <v>689</v>
      </c>
      <c r="AJ334" s="1" t="s">
        <v>321</v>
      </c>
      <c r="AK334" s="1" t="s">
        <v>716</v>
      </c>
    </row>
    <row r="335" spans="1:37" x14ac:dyDescent="0.2">
      <c r="A335" s="1" t="s">
        <v>679</v>
      </c>
      <c r="B335" s="6" t="s">
        <v>717</v>
      </c>
      <c r="C335" s="1" t="s">
        <v>718</v>
      </c>
      <c r="E335" s="1" t="s">
        <v>27</v>
      </c>
      <c r="F335" s="1">
        <v>33</v>
      </c>
      <c r="H335" s="3">
        <v>18</v>
      </c>
      <c r="J335" s="1">
        <v>15.6</v>
      </c>
      <c r="K335" s="1">
        <f t="shared" si="61"/>
        <v>16.100000000000001</v>
      </c>
      <c r="L335" s="1">
        <v>16.600000000000001</v>
      </c>
      <c r="M335" s="1">
        <f t="shared" si="62"/>
        <v>1.0000000000000018</v>
      </c>
      <c r="N335" s="1" t="s">
        <v>613</v>
      </c>
      <c r="O335" s="1" t="s">
        <v>446</v>
      </c>
      <c r="P335" s="1" t="s">
        <v>102</v>
      </c>
      <c r="Q335" s="64"/>
      <c r="R335" s="1" t="s">
        <v>102</v>
      </c>
      <c r="S335" s="38" t="s">
        <v>234</v>
      </c>
      <c r="T335" s="1">
        <v>5</v>
      </c>
      <c r="U335" s="1">
        <f t="shared" si="63"/>
        <v>6</v>
      </c>
      <c r="V335" s="1">
        <v>7</v>
      </c>
      <c r="W335" s="1" t="s">
        <v>703</v>
      </c>
      <c r="Y335" s="1">
        <v>27.9</v>
      </c>
      <c r="Z335" s="1">
        <f t="shared" si="64"/>
        <v>28</v>
      </c>
      <c r="AA335" s="1">
        <v>28.1</v>
      </c>
      <c r="AB335" s="1" t="s">
        <v>105</v>
      </c>
      <c r="AD335" s="1">
        <v>1255</v>
      </c>
      <c r="AE335" s="1">
        <f t="shared" si="59"/>
        <v>1305.5</v>
      </c>
      <c r="AF335" s="1">
        <v>1356</v>
      </c>
      <c r="AG335" s="1">
        <f t="shared" si="60"/>
        <v>50.5</v>
      </c>
      <c r="AH335" s="1" t="s">
        <v>429</v>
      </c>
      <c r="AJ335" s="1" t="s">
        <v>46</v>
      </c>
      <c r="AK335" s="1" t="s">
        <v>719</v>
      </c>
    </row>
    <row r="336" spans="1:37" x14ac:dyDescent="0.2">
      <c r="A336" s="1" t="s">
        <v>679</v>
      </c>
      <c r="B336" s="6" t="s">
        <v>308</v>
      </c>
      <c r="C336" s="1" t="s">
        <v>720</v>
      </c>
      <c r="E336" s="1" t="s">
        <v>27</v>
      </c>
      <c r="F336" s="1">
        <v>41</v>
      </c>
      <c r="H336" s="3">
        <v>15</v>
      </c>
      <c r="J336" s="1">
        <v>14.1</v>
      </c>
      <c r="K336" s="1">
        <f t="shared" si="61"/>
        <v>15.350000000000001</v>
      </c>
      <c r="L336" s="1">
        <v>16.600000000000001</v>
      </c>
      <c r="M336" s="1">
        <f t="shared" si="62"/>
        <v>2.5000000000000018</v>
      </c>
      <c r="N336" s="1" t="s">
        <v>429</v>
      </c>
      <c r="O336" s="1" t="s">
        <v>446</v>
      </c>
      <c r="P336" s="1" t="s">
        <v>102</v>
      </c>
      <c r="Q336" s="64"/>
      <c r="R336" s="1" t="s">
        <v>102</v>
      </c>
      <c r="S336" s="38" t="s">
        <v>234</v>
      </c>
      <c r="T336" s="1">
        <v>5.8</v>
      </c>
      <c r="U336" s="1">
        <f t="shared" si="63"/>
        <v>6.4</v>
      </c>
      <c r="V336" s="1">
        <v>7</v>
      </c>
      <c r="W336" s="1" t="s">
        <v>429</v>
      </c>
      <c r="Y336" s="1">
        <v>26.4</v>
      </c>
      <c r="Z336" s="1">
        <f t="shared" si="64"/>
        <v>27.25</v>
      </c>
      <c r="AA336" s="1">
        <v>28.1</v>
      </c>
      <c r="AB336" s="1" t="s">
        <v>105</v>
      </c>
      <c r="AD336" s="1">
        <v>867</v>
      </c>
      <c r="AE336" s="1">
        <f t="shared" si="59"/>
        <v>949.5</v>
      </c>
      <c r="AF336" s="1">
        <v>1032</v>
      </c>
      <c r="AG336" s="1">
        <f t="shared" si="60"/>
        <v>82.5</v>
      </c>
      <c r="AH336" s="1" t="s">
        <v>429</v>
      </c>
      <c r="AJ336" s="1" t="s">
        <v>321</v>
      </c>
      <c r="AK336" s="1" t="s">
        <v>721</v>
      </c>
    </row>
    <row r="337" spans="1:37" x14ac:dyDescent="0.2">
      <c r="A337" s="1" t="s">
        <v>679</v>
      </c>
      <c r="B337" s="6" t="s">
        <v>722</v>
      </c>
      <c r="C337" s="1" t="s">
        <v>723</v>
      </c>
      <c r="E337" s="1" t="s">
        <v>27</v>
      </c>
      <c r="F337" s="1">
        <v>42</v>
      </c>
      <c r="H337" s="3">
        <v>20</v>
      </c>
      <c r="J337" s="1">
        <v>14.4</v>
      </c>
      <c r="K337" s="1">
        <f t="shared" si="61"/>
        <v>14.9</v>
      </c>
      <c r="L337" s="1">
        <v>15.4</v>
      </c>
      <c r="M337" s="1">
        <f t="shared" si="62"/>
        <v>1</v>
      </c>
      <c r="N337" s="1" t="s">
        <v>429</v>
      </c>
      <c r="O337" s="1" t="s">
        <v>446</v>
      </c>
      <c r="P337" s="1" t="s">
        <v>102</v>
      </c>
      <c r="Q337" s="64"/>
      <c r="R337" s="1" t="s">
        <v>102</v>
      </c>
      <c r="S337" s="38" t="s">
        <v>234</v>
      </c>
      <c r="T337" s="1">
        <v>3.7</v>
      </c>
      <c r="U337" s="1">
        <f t="shared" si="63"/>
        <v>4.25</v>
      </c>
      <c r="V337" s="1">
        <v>4.8</v>
      </c>
      <c r="W337" s="1" t="s">
        <v>429</v>
      </c>
      <c r="Y337" s="1">
        <v>25.7</v>
      </c>
      <c r="Z337" s="1">
        <f t="shared" si="64"/>
        <v>26.049999999999997</v>
      </c>
      <c r="AA337" s="1">
        <v>26.4</v>
      </c>
      <c r="AB337" s="1" t="s">
        <v>429</v>
      </c>
      <c r="AD337" s="1">
        <v>1122</v>
      </c>
      <c r="AE337" s="1">
        <f t="shared" si="59"/>
        <v>1179.5</v>
      </c>
      <c r="AF337" s="1">
        <v>1237</v>
      </c>
      <c r="AG337" s="1">
        <f t="shared" si="60"/>
        <v>57.5</v>
      </c>
      <c r="AH337" s="1" t="s">
        <v>429</v>
      </c>
      <c r="AJ337" s="1" t="s">
        <v>46</v>
      </c>
      <c r="AK337" s="1" t="s">
        <v>724</v>
      </c>
    </row>
    <row r="338" spans="1:37" x14ac:dyDescent="0.2">
      <c r="A338" s="1" t="s">
        <v>679</v>
      </c>
      <c r="B338" s="6" t="s">
        <v>725</v>
      </c>
      <c r="C338" s="1" t="s">
        <v>726</v>
      </c>
      <c r="E338" s="1" t="s">
        <v>27</v>
      </c>
      <c r="F338" s="1">
        <v>31</v>
      </c>
      <c r="H338" s="3">
        <v>28</v>
      </c>
      <c r="J338" s="1">
        <v>13.8</v>
      </c>
      <c r="K338" s="1">
        <f t="shared" si="61"/>
        <v>14.600000000000001</v>
      </c>
      <c r="L338" s="1">
        <v>15.4</v>
      </c>
      <c r="M338" s="1">
        <f t="shared" si="62"/>
        <v>1.5999999999999996</v>
      </c>
      <c r="N338" s="1" t="s">
        <v>105</v>
      </c>
      <c r="O338" s="1" t="s">
        <v>446</v>
      </c>
      <c r="P338" s="1" t="s">
        <v>102</v>
      </c>
      <c r="Q338" s="64"/>
      <c r="R338" s="1" t="s">
        <v>102</v>
      </c>
      <c r="S338" s="38" t="s">
        <v>234</v>
      </c>
      <c r="T338" s="1">
        <v>-0.1</v>
      </c>
      <c r="U338" s="1">
        <f t="shared" si="63"/>
        <v>1.9999999999999998</v>
      </c>
      <c r="V338" s="1">
        <v>4.0999999999999996</v>
      </c>
      <c r="W338" s="1" t="s">
        <v>429</v>
      </c>
      <c r="Y338" s="1">
        <v>25.7</v>
      </c>
      <c r="Z338" s="1">
        <f t="shared" si="64"/>
        <v>26.049999999999997</v>
      </c>
      <c r="AA338" s="1">
        <v>26.4</v>
      </c>
      <c r="AB338" s="1" t="s">
        <v>105</v>
      </c>
      <c r="AD338" s="1">
        <v>897</v>
      </c>
      <c r="AE338" s="1">
        <f t="shared" si="59"/>
        <v>1097</v>
      </c>
      <c r="AF338" s="1">
        <v>1297</v>
      </c>
      <c r="AG338" s="1">
        <f t="shared" si="60"/>
        <v>200</v>
      </c>
      <c r="AH338" s="1" t="s">
        <v>429</v>
      </c>
      <c r="AJ338" s="1" t="s">
        <v>46</v>
      </c>
      <c r="AK338" s="1" t="s">
        <v>727</v>
      </c>
    </row>
    <row r="339" spans="1:37" x14ac:dyDescent="0.2">
      <c r="A339" s="1" t="s">
        <v>679</v>
      </c>
      <c r="B339" s="6" t="s">
        <v>725</v>
      </c>
      <c r="C339" s="1" t="s">
        <v>728</v>
      </c>
      <c r="E339" s="1" t="s">
        <v>27</v>
      </c>
      <c r="F339" s="1">
        <v>22</v>
      </c>
      <c r="H339" s="3">
        <v>19</v>
      </c>
      <c r="J339" s="1">
        <v>13.8</v>
      </c>
      <c r="K339" s="1">
        <f t="shared" ref="K339" si="65">(J339+L339)/2</f>
        <v>15.200000000000001</v>
      </c>
      <c r="L339" s="1">
        <v>16.600000000000001</v>
      </c>
      <c r="M339" s="1">
        <f t="shared" si="62"/>
        <v>2.8000000000000007</v>
      </c>
      <c r="N339" s="1" t="s">
        <v>105</v>
      </c>
      <c r="O339" s="1" t="s">
        <v>446</v>
      </c>
      <c r="P339" s="1" t="s">
        <v>102</v>
      </c>
      <c r="Q339" s="64"/>
      <c r="R339" s="1" t="s">
        <v>102</v>
      </c>
      <c r="S339" s="38" t="s">
        <v>234</v>
      </c>
      <c r="T339" s="1">
        <v>1.8</v>
      </c>
      <c r="U339" s="1">
        <f t="shared" si="63"/>
        <v>3.8</v>
      </c>
      <c r="V339" s="1">
        <v>5.8</v>
      </c>
      <c r="W339" s="1" t="s">
        <v>105</v>
      </c>
      <c r="Y339" s="27">
        <v>26.5</v>
      </c>
      <c r="Z339" s="27">
        <f t="shared" si="64"/>
        <v>26.6</v>
      </c>
      <c r="AA339" s="27">
        <v>26.7</v>
      </c>
      <c r="AB339" s="1" t="s">
        <v>429</v>
      </c>
      <c r="AD339" s="1">
        <v>897</v>
      </c>
      <c r="AE339" s="1">
        <f t="shared" si="59"/>
        <v>1097</v>
      </c>
      <c r="AF339" s="1">
        <v>1297</v>
      </c>
      <c r="AG339" s="1">
        <f t="shared" si="60"/>
        <v>200</v>
      </c>
      <c r="AH339" s="1" t="s">
        <v>429</v>
      </c>
      <c r="AJ339" s="1" t="s">
        <v>46</v>
      </c>
      <c r="AK339" s="1" t="s">
        <v>729</v>
      </c>
    </row>
    <row r="340" spans="1:37" x14ac:dyDescent="0.2">
      <c r="A340" s="18" t="s">
        <v>730</v>
      </c>
      <c r="B340" s="54"/>
      <c r="C340" s="18" t="s">
        <v>2274</v>
      </c>
      <c r="D340" s="18" t="s">
        <v>98</v>
      </c>
      <c r="E340" s="18" t="s">
        <v>27</v>
      </c>
      <c r="H340" s="5" t="s">
        <v>28</v>
      </c>
      <c r="I340" s="5"/>
      <c r="J340" s="11">
        <f>MIN(J341:J356)</f>
        <v>11.6</v>
      </c>
      <c r="K340" s="11">
        <f t="shared" ref="K340:K371" si="66">(J340+L340)/2</f>
        <v>15</v>
      </c>
      <c r="L340" s="11">
        <f>MAX(L341:L356)</f>
        <v>18.399999999999999</v>
      </c>
      <c r="M340" s="11">
        <f t="shared" si="62"/>
        <v>6.7999999999999989</v>
      </c>
      <c r="N340" s="15"/>
      <c r="O340" s="15"/>
      <c r="P340" s="15"/>
      <c r="Q340" s="15"/>
      <c r="R340" s="15"/>
      <c r="S340" s="15"/>
      <c r="T340" s="11">
        <f>MIN(T341:T356)</f>
        <v>-0.3</v>
      </c>
      <c r="U340" s="11">
        <f>(T340+V340)/2</f>
        <v>6.1</v>
      </c>
      <c r="V340" s="11">
        <f>MAX(V341:V356)</f>
        <v>12.5</v>
      </c>
      <c r="W340" s="11"/>
      <c r="X340" s="11"/>
      <c r="Y340" s="11">
        <f>MIN(Y341:Y356)</f>
        <v>20.2</v>
      </c>
      <c r="Z340" s="11">
        <f>(Y340+AA340)/2</f>
        <v>24.35</v>
      </c>
      <c r="AA340" s="11">
        <f>MAX(AA341:AA356)</f>
        <v>28.5</v>
      </c>
      <c r="AB340" s="11"/>
      <c r="AC340" s="11"/>
      <c r="AD340" s="11">
        <f>MIN(AD341:AD356)</f>
        <v>422</v>
      </c>
      <c r="AE340" s="1">
        <f t="shared" ref="AE340" si="67">(AD340+AF340)/2</f>
        <v>971</v>
      </c>
      <c r="AF340" s="1">
        <f>MAX(AF341:AF356)</f>
        <v>1520</v>
      </c>
      <c r="AG340" s="1">
        <f t="shared" ref="AG340:AG371" si="68">AF340-AD340</f>
        <v>1098</v>
      </c>
      <c r="AK340" s="38" t="s">
        <v>29</v>
      </c>
    </row>
    <row r="341" spans="1:37" x14ac:dyDescent="0.2">
      <c r="A341" s="3" t="s">
        <v>730</v>
      </c>
      <c r="B341" s="498"/>
      <c r="C341" s="499">
        <v>0.25</v>
      </c>
      <c r="D341" s="3"/>
      <c r="E341" s="3" t="s">
        <v>27</v>
      </c>
      <c r="G341" s="17"/>
      <c r="H341" s="223">
        <v>32</v>
      </c>
      <c r="J341" s="80">
        <v>15.7</v>
      </c>
      <c r="K341" s="1">
        <f t="shared" si="66"/>
        <v>16.649999999999999</v>
      </c>
      <c r="L341" s="80">
        <v>17.600000000000001</v>
      </c>
      <c r="M341" s="1">
        <f t="shared" ref="M341:M372" si="69">L341-J341</f>
        <v>1.9000000000000021</v>
      </c>
      <c r="N341" s="15"/>
      <c r="O341" s="15"/>
      <c r="P341" s="1" t="s">
        <v>102</v>
      </c>
      <c r="Q341" s="64"/>
      <c r="R341" s="1" t="s">
        <v>102</v>
      </c>
      <c r="S341" s="15"/>
      <c r="T341" s="223">
        <v>5</v>
      </c>
      <c r="U341" s="223">
        <f t="shared" ref="U341:U372" si="70">(V341-T341)/2</f>
        <v>1.35</v>
      </c>
      <c r="V341" s="223">
        <v>7.7</v>
      </c>
      <c r="Y341" s="223">
        <v>24.7</v>
      </c>
      <c r="Z341" s="223">
        <f t="shared" ref="Z341:Z372" si="71">(AA341-Y341)/2</f>
        <v>0.84999999999999964</v>
      </c>
      <c r="AA341" s="223">
        <v>26.4</v>
      </c>
      <c r="AD341" s="223">
        <v>1096</v>
      </c>
      <c r="AE341" s="223">
        <f t="shared" ref="AE341:AE401" si="72">(AF341-AD341)/2</f>
        <v>25</v>
      </c>
      <c r="AF341" s="223">
        <v>1146</v>
      </c>
      <c r="AG341" s="1">
        <f t="shared" si="68"/>
        <v>50</v>
      </c>
      <c r="AJ341" s="1" t="s">
        <v>46</v>
      </c>
      <c r="AK341" s="1" t="s">
        <v>2651</v>
      </c>
    </row>
    <row r="342" spans="1:37" x14ac:dyDescent="0.2">
      <c r="A342" s="506" t="s">
        <v>730</v>
      </c>
      <c r="B342" s="507"/>
      <c r="C342" s="508">
        <v>0.75</v>
      </c>
      <c r="D342" s="3"/>
      <c r="E342" s="3" t="s">
        <v>27</v>
      </c>
      <c r="H342" s="223">
        <v>22</v>
      </c>
      <c r="J342" s="80">
        <v>15.7</v>
      </c>
      <c r="K342" s="1">
        <f t="shared" si="66"/>
        <v>16.649999999999999</v>
      </c>
      <c r="L342" s="80">
        <v>17.600000000000001</v>
      </c>
      <c r="M342" s="1">
        <f t="shared" si="69"/>
        <v>1.9000000000000021</v>
      </c>
      <c r="N342" s="15"/>
      <c r="O342" s="15"/>
      <c r="P342" s="1" t="s">
        <v>102</v>
      </c>
      <c r="Q342" s="64"/>
      <c r="R342" s="1" t="s">
        <v>102</v>
      </c>
      <c r="S342" s="15"/>
      <c r="T342" s="223">
        <v>3.8</v>
      </c>
      <c r="U342" s="223">
        <f t="shared" si="70"/>
        <v>2.9499999999999997</v>
      </c>
      <c r="V342" s="223">
        <v>9.6999999999999993</v>
      </c>
      <c r="Y342" s="223">
        <v>20.2</v>
      </c>
      <c r="Z342" s="223">
        <f t="shared" si="71"/>
        <v>3.0999999999999996</v>
      </c>
      <c r="AA342" s="223">
        <v>26.4</v>
      </c>
      <c r="AD342" s="223">
        <v>1096</v>
      </c>
      <c r="AE342" s="223">
        <f t="shared" si="72"/>
        <v>212</v>
      </c>
      <c r="AF342" s="223">
        <v>1520</v>
      </c>
      <c r="AG342" s="1">
        <f t="shared" si="68"/>
        <v>424</v>
      </c>
      <c r="AJ342" s="1" t="s">
        <v>2655</v>
      </c>
      <c r="AK342" s="1" t="s">
        <v>2656</v>
      </c>
    </row>
    <row r="343" spans="1:37" x14ac:dyDescent="0.2">
      <c r="A343" s="3" t="s">
        <v>730</v>
      </c>
      <c r="B343" s="498"/>
      <c r="C343" s="499">
        <v>1.25</v>
      </c>
      <c r="D343" s="3"/>
      <c r="E343" s="3" t="s">
        <v>27</v>
      </c>
      <c r="H343" s="223">
        <v>27</v>
      </c>
      <c r="J343" s="80">
        <v>15.6</v>
      </c>
      <c r="K343" s="1">
        <f t="shared" si="66"/>
        <v>16.55</v>
      </c>
      <c r="L343" s="80">
        <v>17.5</v>
      </c>
      <c r="M343" s="1">
        <f t="shared" si="69"/>
        <v>1.9000000000000004</v>
      </c>
      <c r="N343" s="15"/>
      <c r="O343" s="15"/>
      <c r="P343" s="1" t="s">
        <v>102</v>
      </c>
      <c r="Q343" s="64"/>
      <c r="R343" s="1" t="s">
        <v>102</v>
      </c>
      <c r="S343" s="15"/>
      <c r="T343" s="223">
        <v>5</v>
      </c>
      <c r="U343" s="223">
        <f t="shared" si="70"/>
        <v>1.35</v>
      </c>
      <c r="V343" s="223">
        <v>7.7</v>
      </c>
      <c r="Y343" s="223">
        <v>24.7</v>
      </c>
      <c r="Z343" s="223">
        <f t="shared" si="71"/>
        <v>1.4500000000000011</v>
      </c>
      <c r="AA343" s="223">
        <v>27.6</v>
      </c>
      <c r="AD343" s="223">
        <v>823</v>
      </c>
      <c r="AE343" s="223">
        <f t="shared" si="72"/>
        <v>161.5</v>
      </c>
      <c r="AF343" s="223">
        <v>1146</v>
      </c>
      <c r="AG343" s="1">
        <f t="shared" si="68"/>
        <v>323</v>
      </c>
      <c r="AJ343" s="1" t="s">
        <v>46</v>
      </c>
      <c r="AK343" s="1" t="s">
        <v>2652</v>
      </c>
    </row>
    <row r="344" spans="1:37" x14ac:dyDescent="0.2">
      <c r="A344" s="506" t="s">
        <v>730</v>
      </c>
      <c r="B344" s="507"/>
      <c r="C344" s="508">
        <v>1.75</v>
      </c>
      <c r="D344" s="3"/>
      <c r="E344" s="3" t="s">
        <v>27</v>
      </c>
      <c r="H344" s="223">
        <v>22</v>
      </c>
      <c r="J344" s="80">
        <v>13.3</v>
      </c>
      <c r="K344" s="1">
        <f t="shared" si="66"/>
        <v>15.450000000000001</v>
      </c>
      <c r="L344" s="80">
        <v>17.600000000000001</v>
      </c>
      <c r="M344" s="1">
        <f t="shared" si="69"/>
        <v>4.3000000000000007</v>
      </c>
      <c r="N344" s="15"/>
      <c r="O344" s="15"/>
      <c r="P344" s="1" t="s">
        <v>102</v>
      </c>
      <c r="Q344" s="64"/>
      <c r="R344" s="1" t="s">
        <v>102</v>
      </c>
      <c r="S344" s="15"/>
      <c r="T344" s="223">
        <v>0.9</v>
      </c>
      <c r="U344" s="223">
        <f t="shared" si="70"/>
        <v>4.3999999999999995</v>
      </c>
      <c r="V344" s="223">
        <v>9.6999999999999993</v>
      </c>
      <c r="Y344" s="223">
        <v>23.6</v>
      </c>
      <c r="Z344" s="223">
        <f t="shared" si="71"/>
        <v>1.3999999999999986</v>
      </c>
      <c r="AA344" s="223">
        <v>26.4</v>
      </c>
      <c r="AD344" s="223">
        <v>471</v>
      </c>
      <c r="AE344" s="223">
        <f t="shared" si="72"/>
        <v>524.5</v>
      </c>
      <c r="AF344" s="223">
        <v>1520</v>
      </c>
      <c r="AG344" s="1">
        <f t="shared" si="68"/>
        <v>1049</v>
      </c>
      <c r="AJ344" s="1" t="s">
        <v>513</v>
      </c>
      <c r="AK344" s="1" t="s">
        <v>2660</v>
      </c>
    </row>
    <row r="345" spans="1:37" x14ac:dyDescent="0.2">
      <c r="A345" s="506" t="s">
        <v>730</v>
      </c>
      <c r="B345" s="507"/>
      <c r="C345" s="508">
        <v>2.25</v>
      </c>
      <c r="D345" s="3"/>
      <c r="E345" s="3" t="s">
        <v>27</v>
      </c>
      <c r="H345" s="223">
        <v>26</v>
      </c>
      <c r="J345" s="80">
        <v>11.6</v>
      </c>
      <c r="K345" s="1">
        <f t="shared" si="66"/>
        <v>13.899999999999999</v>
      </c>
      <c r="L345" s="80">
        <v>16.2</v>
      </c>
      <c r="M345" s="1">
        <f t="shared" si="69"/>
        <v>4.5999999999999996</v>
      </c>
      <c r="N345" s="15"/>
      <c r="O345" s="15"/>
      <c r="P345" s="1" t="s">
        <v>102</v>
      </c>
      <c r="Q345" s="64"/>
      <c r="R345" s="1" t="s">
        <v>102</v>
      </c>
      <c r="S345" s="15"/>
      <c r="T345" s="223">
        <v>-0.3</v>
      </c>
      <c r="U345" s="223">
        <f t="shared" si="70"/>
        <v>3.9</v>
      </c>
      <c r="V345" s="223">
        <v>7.5</v>
      </c>
      <c r="Y345" s="223">
        <v>20.2</v>
      </c>
      <c r="Z345" s="223">
        <f t="shared" si="71"/>
        <v>3.0999999999999996</v>
      </c>
      <c r="AA345" s="223">
        <v>26.4</v>
      </c>
      <c r="AD345" s="223">
        <v>581</v>
      </c>
      <c r="AE345" s="223">
        <f t="shared" si="72"/>
        <v>469.5</v>
      </c>
      <c r="AF345" s="223">
        <v>1520</v>
      </c>
      <c r="AG345" s="1">
        <f t="shared" si="68"/>
        <v>939</v>
      </c>
      <c r="AJ345" s="1" t="s">
        <v>2663</v>
      </c>
      <c r="AK345" s="1" t="s">
        <v>2662</v>
      </c>
    </row>
    <row r="346" spans="1:37" x14ac:dyDescent="0.2">
      <c r="A346" s="506" t="s">
        <v>730</v>
      </c>
      <c r="B346" s="507"/>
      <c r="C346" s="508">
        <v>2.75</v>
      </c>
      <c r="D346" s="3"/>
      <c r="E346" s="3" t="s">
        <v>27</v>
      </c>
      <c r="H346" s="223">
        <v>24</v>
      </c>
      <c r="J346" s="80">
        <v>12.9</v>
      </c>
      <c r="K346" s="1">
        <f t="shared" si="66"/>
        <v>15.25</v>
      </c>
      <c r="L346" s="80">
        <v>17.600000000000001</v>
      </c>
      <c r="M346" s="1">
        <f t="shared" si="69"/>
        <v>4.7000000000000011</v>
      </c>
      <c r="N346" s="15"/>
      <c r="O346" s="15"/>
      <c r="P346" s="1" t="s">
        <v>102</v>
      </c>
      <c r="Q346" s="64"/>
      <c r="R346" s="1" t="s">
        <v>102</v>
      </c>
      <c r="S346" s="15"/>
      <c r="T346" s="223">
        <v>0.9</v>
      </c>
      <c r="U346" s="223">
        <f t="shared" si="70"/>
        <v>4.3999999999999995</v>
      </c>
      <c r="V346" s="223">
        <v>9.6999999999999993</v>
      </c>
      <c r="Y346" s="223">
        <v>23.6</v>
      </c>
      <c r="Z346" s="223">
        <f t="shared" si="71"/>
        <v>2.1499999999999986</v>
      </c>
      <c r="AA346" s="223">
        <v>27.9</v>
      </c>
      <c r="AD346" s="223">
        <v>471</v>
      </c>
      <c r="AE346" s="223">
        <f t="shared" si="72"/>
        <v>524.5</v>
      </c>
      <c r="AF346" s="223">
        <v>1520</v>
      </c>
      <c r="AG346" s="1">
        <f t="shared" si="68"/>
        <v>1049</v>
      </c>
      <c r="AJ346" s="1" t="s">
        <v>2664</v>
      </c>
      <c r="AK346" s="1" t="s">
        <v>2666</v>
      </c>
    </row>
    <row r="347" spans="1:37" x14ac:dyDescent="0.2">
      <c r="A347" s="506" t="s">
        <v>730</v>
      </c>
      <c r="B347" s="507"/>
      <c r="C347" s="508">
        <v>3.25</v>
      </c>
      <c r="D347" s="3"/>
      <c r="E347" s="3" t="s">
        <v>27</v>
      </c>
      <c r="H347" s="223">
        <v>21</v>
      </c>
      <c r="J347" s="80">
        <v>15.6</v>
      </c>
      <c r="K347" s="1">
        <f t="shared" si="66"/>
        <v>17</v>
      </c>
      <c r="L347" s="80">
        <v>18.399999999999999</v>
      </c>
      <c r="M347" s="1">
        <f t="shared" si="69"/>
        <v>2.7999999999999989</v>
      </c>
      <c r="N347" s="15"/>
      <c r="O347" s="15"/>
      <c r="P347" s="1" t="s">
        <v>102</v>
      </c>
      <c r="Q347" s="64"/>
      <c r="R347" s="1" t="s">
        <v>102</v>
      </c>
      <c r="S347" s="15"/>
      <c r="T347" s="223">
        <v>5</v>
      </c>
      <c r="U347" s="223">
        <f t="shared" si="70"/>
        <v>3.75</v>
      </c>
      <c r="V347" s="223">
        <v>12.5</v>
      </c>
      <c r="Y347" s="223">
        <v>24.7</v>
      </c>
      <c r="Z347" s="223">
        <f t="shared" si="71"/>
        <v>1.7000000000000011</v>
      </c>
      <c r="AA347" s="223">
        <v>28.1</v>
      </c>
      <c r="AD347" s="223">
        <v>823</v>
      </c>
      <c r="AE347" s="223">
        <f t="shared" si="72"/>
        <v>348.5</v>
      </c>
      <c r="AF347" s="223">
        <v>1520</v>
      </c>
      <c r="AG347" s="1">
        <f t="shared" si="68"/>
        <v>697</v>
      </c>
      <c r="AJ347" s="1" t="s">
        <v>685</v>
      </c>
      <c r="AK347" s="1" t="s">
        <v>2659</v>
      </c>
    </row>
    <row r="348" spans="1:37" x14ac:dyDescent="0.2">
      <c r="A348" s="506" t="s">
        <v>730</v>
      </c>
      <c r="B348" s="507"/>
      <c r="C348" s="508">
        <v>3.75</v>
      </c>
      <c r="D348" s="3"/>
      <c r="E348" s="3" t="s">
        <v>27</v>
      </c>
      <c r="H348" s="223">
        <v>21</v>
      </c>
      <c r="J348" s="80">
        <v>11.6</v>
      </c>
      <c r="K348" s="1">
        <f t="shared" si="66"/>
        <v>14.600000000000001</v>
      </c>
      <c r="L348" s="80">
        <v>17.600000000000001</v>
      </c>
      <c r="M348" s="1">
        <f t="shared" si="69"/>
        <v>6.0000000000000018</v>
      </c>
      <c r="N348" s="15"/>
      <c r="O348" s="15"/>
      <c r="P348" s="1" t="s">
        <v>102</v>
      </c>
      <c r="Q348" s="64"/>
      <c r="R348" s="1" t="s">
        <v>102</v>
      </c>
      <c r="S348" s="15"/>
      <c r="T348" s="223">
        <v>-0.1</v>
      </c>
      <c r="U348" s="223">
        <f t="shared" si="70"/>
        <v>4.8999999999999995</v>
      </c>
      <c r="V348" s="223">
        <v>9.6999999999999993</v>
      </c>
      <c r="Y348" s="223">
        <v>21.7</v>
      </c>
      <c r="Z348" s="223">
        <f t="shared" si="71"/>
        <v>3.0999999999999996</v>
      </c>
      <c r="AA348" s="223">
        <v>27.9</v>
      </c>
      <c r="AD348" s="223">
        <v>471</v>
      </c>
      <c r="AE348" s="223">
        <f t="shared" si="72"/>
        <v>524.5</v>
      </c>
      <c r="AF348" s="223">
        <v>1520</v>
      </c>
      <c r="AG348" s="1">
        <f t="shared" si="68"/>
        <v>1049</v>
      </c>
      <c r="AJ348" s="1" t="s">
        <v>2671</v>
      </c>
      <c r="AK348" s="1" t="s">
        <v>2672</v>
      </c>
    </row>
    <row r="349" spans="1:37" x14ac:dyDescent="0.2">
      <c r="A349" s="506" t="s">
        <v>730</v>
      </c>
      <c r="B349" s="507"/>
      <c r="C349" s="508">
        <v>7.25</v>
      </c>
      <c r="D349" s="3"/>
      <c r="E349" s="3" t="s">
        <v>27</v>
      </c>
      <c r="H349" s="223">
        <v>25</v>
      </c>
      <c r="J349" s="80">
        <v>11.8</v>
      </c>
      <c r="K349" s="1">
        <f t="shared" si="66"/>
        <v>14.700000000000001</v>
      </c>
      <c r="L349" s="80">
        <v>17.600000000000001</v>
      </c>
      <c r="M349" s="1">
        <f t="shared" si="69"/>
        <v>5.8000000000000007</v>
      </c>
      <c r="N349" s="15"/>
      <c r="O349" s="15"/>
      <c r="P349" s="1" t="s">
        <v>102</v>
      </c>
      <c r="Q349" s="64"/>
      <c r="R349" s="1" t="s">
        <v>102</v>
      </c>
      <c r="S349" s="15"/>
      <c r="T349" s="223">
        <v>-0.1</v>
      </c>
      <c r="U349" s="223">
        <f t="shared" si="70"/>
        <v>4.8999999999999995</v>
      </c>
      <c r="V349" s="223">
        <v>9.6999999999999993</v>
      </c>
      <c r="Y349" s="223">
        <v>21.7</v>
      </c>
      <c r="Z349" s="223">
        <f t="shared" si="71"/>
        <v>2.9500000000000011</v>
      </c>
      <c r="AA349" s="223">
        <v>27.6</v>
      </c>
      <c r="AD349" s="223">
        <v>581</v>
      </c>
      <c r="AE349" s="223">
        <f t="shared" si="72"/>
        <v>469.5</v>
      </c>
      <c r="AF349" s="223">
        <v>1520</v>
      </c>
      <c r="AG349" s="1">
        <f t="shared" si="68"/>
        <v>939</v>
      </c>
      <c r="AJ349" s="1" t="s">
        <v>2671</v>
      </c>
      <c r="AK349" s="1" t="s">
        <v>2672</v>
      </c>
    </row>
    <row r="350" spans="1:37" x14ac:dyDescent="0.2">
      <c r="A350" s="506" t="s">
        <v>730</v>
      </c>
      <c r="B350" s="507"/>
      <c r="C350" s="508">
        <v>7.75</v>
      </c>
      <c r="D350" s="3"/>
      <c r="E350" s="3" t="s">
        <v>27</v>
      </c>
      <c r="H350" s="223">
        <v>18</v>
      </c>
      <c r="J350" s="80">
        <v>11.6</v>
      </c>
      <c r="K350" s="1">
        <f t="shared" si="66"/>
        <v>15</v>
      </c>
      <c r="L350" s="80">
        <v>18.399999999999999</v>
      </c>
      <c r="M350" s="1">
        <f t="shared" si="69"/>
        <v>6.7999999999999989</v>
      </c>
      <c r="N350" s="15"/>
      <c r="O350" s="15"/>
      <c r="P350" s="1" t="s">
        <v>102</v>
      </c>
      <c r="Q350" s="64"/>
      <c r="R350" s="1" t="s">
        <v>102</v>
      </c>
      <c r="S350" s="15"/>
      <c r="T350" s="223">
        <v>-0.3</v>
      </c>
      <c r="U350" s="223">
        <f t="shared" si="70"/>
        <v>6.4</v>
      </c>
      <c r="V350" s="223">
        <v>12.5</v>
      </c>
      <c r="Y350" s="223">
        <v>21.7</v>
      </c>
      <c r="Z350" s="223">
        <f t="shared" si="71"/>
        <v>3.2000000000000011</v>
      </c>
      <c r="AA350" s="223">
        <v>28.1</v>
      </c>
      <c r="AD350" s="223">
        <v>453</v>
      </c>
      <c r="AE350" s="223">
        <f t="shared" si="72"/>
        <v>533.5</v>
      </c>
      <c r="AF350" s="223">
        <v>1520</v>
      </c>
      <c r="AG350" s="1">
        <f t="shared" si="68"/>
        <v>1067</v>
      </c>
      <c r="AJ350" s="1" t="s">
        <v>2673</v>
      </c>
      <c r="AK350" s="1" t="s">
        <v>2674</v>
      </c>
    </row>
    <row r="351" spans="1:37" x14ac:dyDescent="0.2">
      <c r="A351" s="3" t="s">
        <v>730</v>
      </c>
      <c r="B351" s="498"/>
      <c r="C351" s="499">
        <v>8.15</v>
      </c>
      <c r="D351" s="3"/>
      <c r="E351" s="3" t="s">
        <v>27</v>
      </c>
      <c r="H351" s="223">
        <v>21</v>
      </c>
      <c r="J351" s="80">
        <v>11.6</v>
      </c>
      <c r="K351" s="1">
        <f t="shared" si="66"/>
        <v>14.55</v>
      </c>
      <c r="L351" s="80">
        <v>17.5</v>
      </c>
      <c r="M351" s="1">
        <f t="shared" si="69"/>
        <v>5.9</v>
      </c>
      <c r="N351" s="15"/>
      <c r="O351" s="15"/>
      <c r="P351" s="1" t="s">
        <v>102</v>
      </c>
      <c r="Q351" s="64"/>
      <c r="R351" s="1" t="s">
        <v>102</v>
      </c>
      <c r="S351" s="15"/>
      <c r="T351" s="223">
        <v>-0.1</v>
      </c>
      <c r="U351" s="223">
        <f t="shared" si="70"/>
        <v>3.9</v>
      </c>
      <c r="V351" s="223">
        <v>7.7</v>
      </c>
      <c r="Y351" s="223">
        <v>21.7</v>
      </c>
      <c r="Z351" s="223">
        <f t="shared" si="71"/>
        <v>3.0999999999999996</v>
      </c>
      <c r="AA351" s="223">
        <v>27.9</v>
      </c>
      <c r="AD351" s="223">
        <v>451</v>
      </c>
      <c r="AE351" s="223">
        <f t="shared" si="72"/>
        <v>347.5</v>
      </c>
      <c r="AF351" s="223">
        <v>1146</v>
      </c>
      <c r="AG351" s="1">
        <f t="shared" si="68"/>
        <v>695</v>
      </c>
      <c r="AJ351" s="1" t="s">
        <v>2669</v>
      </c>
      <c r="AK351" s="1" t="s">
        <v>2670</v>
      </c>
    </row>
    <row r="352" spans="1:37" x14ac:dyDescent="0.2">
      <c r="A352" s="3" t="s">
        <v>730</v>
      </c>
      <c r="B352" s="498"/>
      <c r="C352" s="499">
        <v>8.4</v>
      </c>
      <c r="D352" s="3"/>
      <c r="E352" s="3" t="s">
        <v>27</v>
      </c>
      <c r="H352" s="223">
        <v>15</v>
      </c>
      <c r="J352" s="80">
        <v>11.6</v>
      </c>
      <c r="K352" s="1">
        <f t="shared" si="66"/>
        <v>14.55</v>
      </c>
      <c r="L352" s="80">
        <v>17.5</v>
      </c>
      <c r="M352" s="1">
        <f t="shared" si="69"/>
        <v>5.9</v>
      </c>
      <c r="N352" s="15"/>
      <c r="O352" s="15"/>
      <c r="P352" s="1" t="s">
        <v>102</v>
      </c>
      <c r="Q352" s="64"/>
      <c r="R352" s="1" t="s">
        <v>102</v>
      </c>
      <c r="S352" s="15"/>
      <c r="T352" s="223">
        <v>-0.3</v>
      </c>
      <c r="U352" s="223">
        <f t="shared" si="70"/>
        <v>4</v>
      </c>
      <c r="V352" s="223">
        <v>7.7</v>
      </c>
      <c r="Y352" s="223">
        <v>21.7</v>
      </c>
      <c r="Z352" s="223">
        <f t="shared" si="71"/>
        <v>2.3499999999999996</v>
      </c>
      <c r="AA352" s="223">
        <v>26.4</v>
      </c>
      <c r="AD352" s="223">
        <v>471</v>
      </c>
      <c r="AE352" s="223">
        <f t="shared" si="72"/>
        <v>337.5</v>
      </c>
      <c r="AF352" s="223">
        <v>1146</v>
      </c>
      <c r="AG352" s="1">
        <f t="shared" si="68"/>
        <v>675</v>
      </c>
      <c r="AJ352" s="1" t="s">
        <v>2669</v>
      </c>
      <c r="AK352" s="1" t="s">
        <v>2670</v>
      </c>
    </row>
    <row r="353" spans="1:37" x14ac:dyDescent="0.2">
      <c r="A353" s="506" t="s">
        <v>730</v>
      </c>
      <c r="B353" s="507"/>
      <c r="C353" s="508">
        <v>8.75</v>
      </c>
      <c r="D353" s="3"/>
      <c r="E353" s="3" t="s">
        <v>27</v>
      </c>
      <c r="H353" s="223">
        <v>21</v>
      </c>
      <c r="J353" s="80">
        <v>11.6</v>
      </c>
      <c r="K353" s="1">
        <f t="shared" si="66"/>
        <v>14.600000000000001</v>
      </c>
      <c r="L353" s="80">
        <v>17.600000000000001</v>
      </c>
      <c r="M353" s="1">
        <f t="shared" si="69"/>
        <v>6.0000000000000018</v>
      </c>
      <c r="N353" s="15"/>
      <c r="O353" s="15"/>
      <c r="P353" s="1" t="s">
        <v>102</v>
      </c>
      <c r="Q353" s="64"/>
      <c r="R353" s="1" t="s">
        <v>102</v>
      </c>
      <c r="S353" s="15"/>
      <c r="T353" s="223">
        <v>-0.3</v>
      </c>
      <c r="U353" s="223">
        <f t="shared" si="70"/>
        <v>5</v>
      </c>
      <c r="V353" s="223">
        <v>9.6999999999999993</v>
      </c>
      <c r="Y353" s="223">
        <v>21.7</v>
      </c>
      <c r="Z353" s="223">
        <f t="shared" si="71"/>
        <v>2.3499999999999996</v>
      </c>
      <c r="AA353" s="223">
        <v>26.4</v>
      </c>
      <c r="AD353" s="223">
        <v>473</v>
      </c>
      <c r="AE353" s="223">
        <f t="shared" si="72"/>
        <v>523.5</v>
      </c>
      <c r="AF353" s="223">
        <v>1520</v>
      </c>
      <c r="AG353" s="1">
        <f t="shared" si="68"/>
        <v>1047</v>
      </c>
      <c r="AJ353" s="1" t="s">
        <v>2671</v>
      </c>
      <c r="AK353" s="1" t="s">
        <v>2672</v>
      </c>
    </row>
    <row r="354" spans="1:37" x14ac:dyDescent="0.2">
      <c r="A354" s="506" t="s">
        <v>730</v>
      </c>
      <c r="B354" s="507"/>
      <c r="C354" s="508">
        <v>9.1999999999999993</v>
      </c>
      <c r="D354" s="3"/>
      <c r="E354" s="3" t="s">
        <v>27</v>
      </c>
      <c r="H354" s="223">
        <v>25</v>
      </c>
      <c r="J354" s="80">
        <v>15.7</v>
      </c>
      <c r="K354" s="1">
        <f t="shared" si="66"/>
        <v>16.649999999999999</v>
      </c>
      <c r="L354" s="80">
        <v>17.600000000000001</v>
      </c>
      <c r="M354" s="1">
        <f t="shared" si="69"/>
        <v>1.9000000000000021</v>
      </c>
      <c r="N354" s="15"/>
      <c r="O354" s="15"/>
      <c r="P354" s="1" t="s">
        <v>102</v>
      </c>
      <c r="Q354" s="64"/>
      <c r="R354" s="1" t="s">
        <v>102</v>
      </c>
      <c r="S354" s="15"/>
      <c r="T354" s="223">
        <v>3.8</v>
      </c>
      <c r="U354" s="223">
        <f t="shared" si="70"/>
        <v>2.9499999999999997</v>
      </c>
      <c r="V354" s="223">
        <v>9.6999999999999993</v>
      </c>
      <c r="Y354" s="223">
        <v>21.7</v>
      </c>
      <c r="Z354" s="223">
        <f t="shared" si="71"/>
        <v>3.0999999999999996</v>
      </c>
      <c r="AA354" s="223">
        <v>27.9</v>
      </c>
      <c r="AD354" s="223">
        <v>1096</v>
      </c>
      <c r="AE354" s="223">
        <f t="shared" si="72"/>
        <v>212</v>
      </c>
      <c r="AF354" s="223">
        <v>1520</v>
      </c>
      <c r="AG354" s="1">
        <f t="shared" si="68"/>
        <v>424</v>
      </c>
      <c r="AJ354" s="1" t="s">
        <v>2655</v>
      </c>
      <c r="AK354" s="1" t="s">
        <v>2656</v>
      </c>
    </row>
    <row r="355" spans="1:37" x14ac:dyDescent="0.2">
      <c r="A355" s="506" t="s">
        <v>730</v>
      </c>
      <c r="B355" s="507"/>
      <c r="C355" s="508">
        <v>9.6</v>
      </c>
      <c r="D355" s="3"/>
      <c r="E355" s="3" t="s">
        <v>27</v>
      </c>
      <c r="H355" s="223">
        <v>19</v>
      </c>
      <c r="J355" s="80">
        <v>12.9</v>
      </c>
      <c r="K355" s="1">
        <f t="shared" si="66"/>
        <v>15.649999999999999</v>
      </c>
      <c r="L355" s="80">
        <v>18.399999999999999</v>
      </c>
      <c r="M355" s="1">
        <f t="shared" si="69"/>
        <v>5.4999999999999982</v>
      </c>
      <c r="N355" s="15"/>
      <c r="O355" s="15"/>
      <c r="P355" s="1" t="s">
        <v>102</v>
      </c>
      <c r="Q355" s="64"/>
      <c r="R355" s="1" t="s">
        <v>102</v>
      </c>
      <c r="S355" s="15"/>
      <c r="T355" s="223">
        <v>0.9</v>
      </c>
      <c r="U355" s="223">
        <f t="shared" si="70"/>
        <v>4.3499999999999996</v>
      </c>
      <c r="V355" s="223">
        <v>9.6</v>
      </c>
      <c r="Y355" s="223">
        <v>23.6</v>
      </c>
      <c r="Z355" s="223">
        <f t="shared" si="71"/>
        <v>2.4499999999999993</v>
      </c>
      <c r="AA355" s="223">
        <v>28.5</v>
      </c>
      <c r="AD355" s="223">
        <v>473</v>
      </c>
      <c r="AE355" s="223">
        <f t="shared" si="72"/>
        <v>523.5</v>
      </c>
      <c r="AF355" s="223">
        <v>1520</v>
      </c>
      <c r="AG355" s="1">
        <f t="shared" si="68"/>
        <v>1047</v>
      </c>
      <c r="AJ355" s="1" t="s">
        <v>2664</v>
      </c>
      <c r="AK355" s="1" t="s">
        <v>2668</v>
      </c>
    </row>
    <row r="356" spans="1:37" x14ac:dyDescent="0.2">
      <c r="A356" s="506" t="s">
        <v>730</v>
      </c>
      <c r="B356" s="507"/>
      <c r="C356" s="508">
        <v>10.4</v>
      </c>
      <c r="D356" s="3"/>
      <c r="E356" s="3" t="s">
        <v>27</v>
      </c>
      <c r="H356" s="223">
        <v>18</v>
      </c>
      <c r="J356" s="80">
        <v>11.6</v>
      </c>
      <c r="K356" s="1">
        <f t="shared" si="66"/>
        <v>14.95</v>
      </c>
      <c r="L356" s="80">
        <v>18.3</v>
      </c>
      <c r="M356" s="1">
        <f t="shared" si="69"/>
        <v>6.7000000000000011</v>
      </c>
      <c r="N356" s="15"/>
      <c r="O356" s="15"/>
      <c r="P356" s="1" t="s">
        <v>102</v>
      </c>
      <c r="Q356" s="64"/>
      <c r="R356" s="1" t="s">
        <v>102</v>
      </c>
      <c r="S356" s="15"/>
      <c r="T356" s="223">
        <v>-0.3</v>
      </c>
      <c r="U356" s="223">
        <f t="shared" si="70"/>
        <v>5.6000000000000005</v>
      </c>
      <c r="V356" s="223">
        <v>10.9</v>
      </c>
      <c r="Y356" s="223">
        <v>21.7</v>
      </c>
      <c r="Z356" s="223">
        <f t="shared" si="71"/>
        <v>2.9500000000000011</v>
      </c>
      <c r="AA356" s="223">
        <v>27.6</v>
      </c>
      <c r="AD356" s="223">
        <v>422</v>
      </c>
      <c r="AE356" s="223">
        <f t="shared" si="72"/>
        <v>549</v>
      </c>
      <c r="AF356" s="223">
        <v>1520</v>
      </c>
      <c r="AG356" s="1">
        <f t="shared" si="68"/>
        <v>1098</v>
      </c>
      <c r="AJ356" s="1" t="s">
        <v>2673</v>
      </c>
      <c r="AK356" s="1" t="s">
        <v>2674</v>
      </c>
    </row>
    <row r="357" spans="1:37" x14ac:dyDescent="0.2">
      <c r="A357" s="506" t="s">
        <v>730</v>
      </c>
      <c r="B357" s="507"/>
      <c r="C357" s="508">
        <v>10.9</v>
      </c>
      <c r="D357" s="3"/>
      <c r="E357" s="3" t="s">
        <v>27</v>
      </c>
      <c r="H357" s="223">
        <v>19</v>
      </c>
      <c r="J357" s="80">
        <v>15.6</v>
      </c>
      <c r="K357" s="1">
        <f t="shared" si="66"/>
        <v>16.600000000000001</v>
      </c>
      <c r="L357" s="80">
        <v>17.600000000000001</v>
      </c>
      <c r="M357" s="1">
        <f t="shared" si="69"/>
        <v>2.0000000000000018</v>
      </c>
      <c r="N357" s="15"/>
      <c r="O357" s="15"/>
      <c r="P357" s="1" t="s">
        <v>102</v>
      </c>
      <c r="Q357" s="64"/>
      <c r="R357" s="1" t="s">
        <v>102</v>
      </c>
      <c r="S357" s="15"/>
      <c r="T357" s="223">
        <v>5</v>
      </c>
      <c r="U357" s="223">
        <f t="shared" si="70"/>
        <v>2.3499999999999996</v>
      </c>
      <c r="V357" s="223">
        <v>9.6999999999999993</v>
      </c>
      <c r="Y357" s="223">
        <v>24.7</v>
      </c>
      <c r="Z357" s="223">
        <f t="shared" si="71"/>
        <v>0.84999999999999964</v>
      </c>
      <c r="AA357" s="223">
        <v>26.4</v>
      </c>
      <c r="AD357" s="223">
        <v>823</v>
      </c>
      <c r="AE357" s="223">
        <f t="shared" si="72"/>
        <v>348.5</v>
      </c>
      <c r="AF357" s="223">
        <v>1520</v>
      </c>
      <c r="AG357" s="1">
        <f t="shared" si="68"/>
        <v>697</v>
      </c>
      <c r="AJ357" s="1" t="s">
        <v>685</v>
      </c>
      <c r="AK357" s="1" t="s">
        <v>2658</v>
      </c>
    </row>
    <row r="358" spans="1:37" x14ac:dyDescent="0.2">
      <c r="A358" s="506" t="s">
        <v>730</v>
      </c>
      <c r="B358" s="507"/>
      <c r="C358" s="508">
        <v>11.25</v>
      </c>
      <c r="D358" s="3"/>
      <c r="E358" s="3" t="s">
        <v>27</v>
      </c>
      <c r="H358" s="223">
        <v>28</v>
      </c>
      <c r="J358" s="80">
        <v>15.6</v>
      </c>
      <c r="K358" s="1">
        <f t="shared" si="66"/>
        <v>16.55</v>
      </c>
      <c r="L358" s="80">
        <v>17.5</v>
      </c>
      <c r="M358" s="1">
        <f t="shared" si="69"/>
        <v>1.9000000000000004</v>
      </c>
      <c r="N358" s="15"/>
      <c r="O358" s="15"/>
      <c r="P358" s="1" t="s">
        <v>102</v>
      </c>
      <c r="Q358" s="64"/>
      <c r="R358" s="1" t="s">
        <v>102</v>
      </c>
      <c r="S358" s="15"/>
      <c r="T358" s="223">
        <v>5</v>
      </c>
      <c r="U358" s="223">
        <f t="shared" si="70"/>
        <v>1.35</v>
      </c>
      <c r="V358" s="223">
        <v>7.7</v>
      </c>
      <c r="Y358" s="223">
        <v>24.7</v>
      </c>
      <c r="Z358" s="223">
        <f t="shared" si="71"/>
        <v>0.84999999999999964</v>
      </c>
      <c r="AA358" s="223">
        <v>26.4</v>
      </c>
      <c r="AD358" s="223">
        <v>823</v>
      </c>
      <c r="AE358" s="223">
        <f t="shared" si="72"/>
        <v>348.5</v>
      </c>
      <c r="AF358" s="223">
        <v>1520</v>
      </c>
      <c r="AG358" s="1">
        <f t="shared" si="68"/>
        <v>697</v>
      </c>
      <c r="AJ358" s="1" t="s">
        <v>46</v>
      </c>
      <c r="AK358" s="1" t="s">
        <v>2653</v>
      </c>
    </row>
    <row r="359" spans="1:37" x14ac:dyDescent="0.2">
      <c r="A359" s="506" t="s">
        <v>730</v>
      </c>
      <c r="B359" s="507"/>
      <c r="C359" s="508">
        <v>12.4</v>
      </c>
      <c r="D359" s="3"/>
      <c r="E359" s="3" t="s">
        <v>27</v>
      </c>
      <c r="H359" s="223">
        <v>22</v>
      </c>
      <c r="J359" s="80">
        <v>15.7</v>
      </c>
      <c r="K359" s="1">
        <f t="shared" si="66"/>
        <v>16.649999999999999</v>
      </c>
      <c r="L359" s="80">
        <v>17.600000000000001</v>
      </c>
      <c r="M359" s="1">
        <f t="shared" si="69"/>
        <v>1.9000000000000021</v>
      </c>
      <c r="N359" s="15"/>
      <c r="O359" s="15"/>
      <c r="P359" s="1" t="s">
        <v>102</v>
      </c>
      <c r="Q359" s="64"/>
      <c r="R359" s="1" t="s">
        <v>102</v>
      </c>
      <c r="S359" s="15"/>
      <c r="T359" s="223">
        <v>3.8</v>
      </c>
      <c r="U359" s="223">
        <f t="shared" si="70"/>
        <v>2.9499999999999997</v>
      </c>
      <c r="V359" s="223">
        <v>9.6999999999999993</v>
      </c>
      <c r="Y359" s="223">
        <v>21.7</v>
      </c>
      <c r="Z359" s="223">
        <f t="shared" si="71"/>
        <v>2.3499999999999996</v>
      </c>
      <c r="AA359" s="223">
        <v>26.4</v>
      </c>
      <c r="AD359" s="223">
        <v>1096</v>
      </c>
      <c r="AE359" s="223">
        <f t="shared" si="72"/>
        <v>212</v>
      </c>
      <c r="AF359" s="223">
        <v>1520</v>
      </c>
      <c r="AG359" s="1">
        <f t="shared" si="68"/>
        <v>424</v>
      </c>
      <c r="AJ359" s="1" t="s">
        <v>2655</v>
      </c>
      <c r="AK359" s="1" t="s">
        <v>2656</v>
      </c>
    </row>
    <row r="360" spans="1:37" x14ac:dyDescent="0.2">
      <c r="A360" s="506" t="s">
        <v>730</v>
      </c>
      <c r="B360" s="507"/>
      <c r="C360" s="508">
        <v>13.2</v>
      </c>
      <c r="D360" s="3"/>
      <c r="E360" s="3" t="s">
        <v>27</v>
      </c>
      <c r="H360" s="223">
        <v>21</v>
      </c>
      <c r="J360" s="80">
        <v>15.7</v>
      </c>
      <c r="K360" s="1">
        <f t="shared" si="66"/>
        <v>16.649999999999999</v>
      </c>
      <c r="L360" s="80">
        <v>17.600000000000001</v>
      </c>
      <c r="M360" s="1">
        <f t="shared" si="69"/>
        <v>1.9000000000000021</v>
      </c>
      <c r="N360" s="15"/>
      <c r="O360" s="15"/>
      <c r="P360" s="1" t="s">
        <v>102</v>
      </c>
      <c r="Q360" s="64"/>
      <c r="R360" s="1" t="s">
        <v>102</v>
      </c>
      <c r="S360" s="15"/>
      <c r="T360" s="223">
        <v>3.8</v>
      </c>
      <c r="U360" s="223">
        <f t="shared" si="70"/>
        <v>2.9499999999999997</v>
      </c>
      <c r="V360" s="223">
        <v>9.6999999999999993</v>
      </c>
      <c r="Y360" s="223">
        <v>23.6</v>
      </c>
      <c r="Z360" s="223">
        <f t="shared" si="71"/>
        <v>1.3999999999999986</v>
      </c>
      <c r="AA360" s="223">
        <v>26.4</v>
      </c>
      <c r="AD360" s="223">
        <v>1096</v>
      </c>
      <c r="AE360" s="223">
        <f t="shared" si="72"/>
        <v>212</v>
      </c>
      <c r="AF360" s="223">
        <v>1520</v>
      </c>
      <c r="AG360" s="1">
        <f t="shared" si="68"/>
        <v>424</v>
      </c>
      <c r="AJ360" s="1" t="s">
        <v>2655</v>
      </c>
      <c r="AK360" s="1" t="s">
        <v>2656</v>
      </c>
    </row>
    <row r="361" spans="1:37" x14ac:dyDescent="0.2">
      <c r="A361" s="506" t="s">
        <v>730</v>
      </c>
      <c r="B361" s="507"/>
      <c r="C361" s="508">
        <v>13.7</v>
      </c>
      <c r="D361" s="3"/>
      <c r="E361" s="3" t="s">
        <v>27</v>
      </c>
      <c r="H361" s="223">
        <v>21</v>
      </c>
      <c r="J361" s="80">
        <v>15.7</v>
      </c>
      <c r="K361" s="1">
        <f t="shared" si="66"/>
        <v>16.649999999999999</v>
      </c>
      <c r="L361" s="80">
        <v>17.600000000000001</v>
      </c>
      <c r="M361" s="1">
        <f t="shared" si="69"/>
        <v>1.9000000000000021</v>
      </c>
      <c r="N361" s="15"/>
      <c r="O361" s="15"/>
      <c r="P361" s="1" t="s">
        <v>102</v>
      </c>
      <c r="Q361" s="64"/>
      <c r="R361" s="1" t="s">
        <v>102</v>
      </c>
      <c r="S361" s="15"/>
      <c r="T361" s="223">
        <v>3.8</v>
      </c>
      <c r="U361" s="223">
        <f t="shared" si="70"/>
        <v>2.9499999999999997</v>
      </c>
      <c r="V361" s="223">
        <v>9.6999999999999993</v>
      </c>
      <c r="Y361" s="223">
        <v>23.6</v>
      </c>
      <c r="Z361" s="223">
        <f t="shared" si="71"/>
        <v>1.3999999999999986</v>
      </c>
      <c r="AA361" s="223">
        <v>26.4</v>
      </c>
      <c r="AD361" s="223">
        <v>1096</v>
      </c>
      <c r="AE361" s="223">
        <f t="shared" si="72"/>
        <v>212</v>
      </c>
      <c r="AF361" s="223">
        <v>1520</v>
      </c>
      <c r="AG361" s="1">
        <f t="shared" si="68"/>
        <v>424</v>
      </c>
      <c r="AJ361" s="1" t="s">
        <v>2655</v>
      </c>
      <c r="AK361" s="1" t="s">
        <v>2656</v>
      </c>
    </row>
    <row r="362" spans="1:37" x14ac:dyDescent="0.2">
      <c r="A362" s="3" t="s">
        <v>730</v>
      </c>
      <c r="B362" s="498"/>
      <c r="C362" s="499">
        <v>14.25</v>
      </c>
      <c r="D362" s="3"/>
      <c r="E362" s="3" t="s">
        <v>27</v>
      </c>
      <c r="H362" s="223">
        <v>19</v>
      </c>
      <c r="J362" s="80">
        <v>12.9</v>
      </c>
      <c r="K362" s="1">
        <f t="shared" si="66"/>
        <v>15.2</v>
      </c>
      <c r="L362" s="80">
        <v>17.5</v>
      </c>
      <c r="M362" s="1">
        <f t="shared" si="69"/>
        <v>4.5999999999999996</v>
      </c>
      <c r="N362" s="15"/>
      <c r="O362" s="15"/>
      <c r="P362" s="1" t="s">
        <v>102</v>
      </c>
      <c r="Q362" s="64"/>
      <c r="R362" s="1" t="s">
        <v>102</v>
      </c>
      <c r="S362" s="15"/>
      <c r="T362" s="223">
        <v>0.9</v>
      </c>
      <c r="U362" s="223">
        <f t="shared" si="70"/>
        <v>3.4</v>
      </c>
      <c r="V362" s="223">
        <v>7.7</v>
      </c>
      <c r="Y362" s="223">
        <v>23.6</v>
      </c>
      <c r="Z362" s="223">
        <f t="shared" si="71"/>
        <v>1.3999999999999986</v>
      </c>
      <c r="AA362" s="223">
        <v>26.4</v>
      </c>
      <c r="AD362" s="223">
        <v>471</v>
      </c>
      <c r="AE362" s="223">
        <f t="shared" si="72"/>
        <v>337.5</v>
      </c>
      <c r="AF362" s="223">
        <v>1146</v>
      </c>
      <c r="AG362" s="1">
        <f t="shared" si="68"/>
        <v>675</v>
      </c>
      <c r="AJ362" s="1" t="s">
        <v>2664</v>
      </c>
      <c r="AK362" s="1" t="s">
        <v>2665</v>
      </c>
    </row>
    <row r="363" spans="1:37" x14ac:dyDescent="0.2">
      <c r="A363" s="506" t="s">
        <v>730</v>
      </c>
      <c r="B363" s="507"/>
      <c r="C363" s="508">
        <v>14.75</v>
      </c>
      <c r="D363" s="3"/>
      <c r="E363" s="3" t="s">
        <v>27</v>
      </c>
      <c r="H363" s="223">
        <v>21</v>
      </c>
      <c r="J363" s="80">
        <v>15.7</v>
      </c>
      <c r="K363" s="1">
        <f t="shared" si="66"/>
        <v>17.049999999999997</v>
      </c>
      <c r="L363" s="80">
        <v>18.399999999999999</v>
      </c>
      <c r="M363" s="1">
        <f t="shared" si="69"/>
        <v>2.6999999999999993</v>
      </c>
      <c r="N363" s="15"/>
      <c r="O363" s="15"/>
      <c r="P363" s="1" t="s">
        <v>102</v>
      </c>
      <c r="Q363" s="64"/>
      <c r="R363" s="1" t="s">
        <v>102</v>
      </c>
      <c r="S363" s="15"/>
      <c r="T363" s="223">
        <v>3.8</v>
      </c>
      <c r="U363" s="223">
        <f t="shared" si="70"/>
        <v>4.3499999999999996</v>
      </c>
      <c r="V363" s="223">
        <v>12.5</v>
      </c>
      <c r="Y363" s="223">
        <v>23.6</v>
      </c>
      <c r="Z363" s="223">
        <f t="shared" si="71"/>
        <v>2.4499999999999993</v>
      </c>
      <c r="AA363" s="223">
        <v>28.5</v>
      </c>
      <c r="AD363" s="223">
        <v>1096</v>
      </c>
      <c r="AE363" s="223">
        <f t="shared" si="72"/>
        <v>212</v>
      </c>
      <c r="AF363" s="223">
        <v>1520</v>
      </c>
      <c r="AG363" s="1">
        <f t="shared" si="68"/>
        <v>424</v>
      </c>
      <c r="AJ363" s="1" t="s">
        <v>509</v>
      </c>
      <c r="AK363" s="1" t="s">
        <v>2657</v>
      </c>
    </row>
    <row r="364" spans="1:37" x14ac:dyDescent="0.2">
      <c r="A364" s="506" t="s">
        <v>730</v>
      </c>
      <c r="B364" s="507"/>
      <c r="C364" s="508">
        <v>15.25</v>
      </c>
      <c r="D364" s="3"/>
      <c r="E364" s="3" t="s">
        <v>27</v>
      </c>
      <c r="H364" s="223">
        <v>17</v>
      </c>
      <c r="J364" s="80">
        <v>15.6</v>
      </c>
      <c r="K364" s="1">
        <f t="shared" si="66"/>
        <v>17</v>
      </c>
      <c r="L364" s="80">
        <v>18.399999999999999</v>
      </c>
      <c r="M364" s="1">
        <f t="shared" si="69"/>
        <v>2.7999999999999989</v>
      </c>
      <c r="N364" s="15"/>
      <c r="O364" s="15"/>
      <c r="P364" s="1" t="s">
        <v>102</v>
      </c>
      <c r="Q364" s="64"/>
      <c r="R364" s="1" t="s">
        <v>102</v>
      </c>
      <c r="S364" s="15"/>
      <c r="T364" s="223">
        <v>5</v>
      </c>
      <c r="U364" s="223">
        <f t="shared" si="70"/>
        <v>3.75</v>
      </c>
      <c r="V364" s="223">
        <v>12.5</v>
      </c>
      <c r="Y364" s="223">
        <v>24.7</v>
      </c>
      <c r="Z364" s="223">
        <f t="shared" si="71"/>
        <v>1.7000000000000011</v>
      </c>
      <c r="AA364" s="223">
        <v>28.1</v>
      </c>
      <c r="AD364" s="223">
        <v>823</v>
      </c>
      <c r="AE364" s="223">
        <f t="shared" si="72"/>
        <v>348.5</v>
      </c>
      <c r="AF364" s="223">
        <v>1520</v>
      </c>
      <c r="AG364" s="1">
        <f t="shared" si="68"/>
        <v>697</v>
      </c>
      <c r="AJ364" s="1" t="s">
        <v>685</v>
      </c>
      <c r="AK364" s="1" t="s">
        <v>2659</v>
      </c>
    </row>
    <row r="365" spans="1:37" x14ac:dyDescent="0.2">
      <c r="A365" s="506" t="s">
        <v>730</v>
      </c>
      <c r="B365" s="507"/>
      <c r="C365" s="508">
        <v>15.75</v>
      </c>
      <c r="D365" s="3"/>
      <c r="E365" s="3" t="s">
        <v>27</v>
      </c>
      <c r="H365" s="223">
        <v>18</v>
      </c>
      <c r="J365" s="80">
        <v>15.6</v>
      </c>
      <c r="K365" s="1">
        <f t="shared" si="66"/>
        <v>17</v>
      </c>
      <c r="L365" s="80">
        <v>18.399999999999999</v>
      </c>
      <c r="M365" s="1">
        <f t="shared" si="69"/>
        <v>2.7999999999999989</v>
      </c>
      <c r="N365" s="15"/>
      <c r="O365" s="15"/>
      <c r="P365" s="1" t="s">
        <v>102</v>
      </c>
      <c r="Q365" s="64"/>
      <c r="R365" s="1" t="s">
        <v>102</v>
      </c>
      <c r="S365" s="15"/>
      <c r="T365" s="223">
        <v>5</v>
      </c>
      <c r="U365" s="223">
        <f t="shared" si="70"/>
        <v>3.75</v>
      </c>
      <c r="V365" s="223">
        <v>12.5</v>
      </c>
      <c r="Y365" s="223">
        <v>24.7</v>
      </c>
      <c r="Z365" s="223">
        <f t="shared" si="71"/>
        <v>1.9000000000000004</v>
      </c>
      <c r="AA365" s="223">
        <v>28.5</v>
      </c>
      <c r="AD365" s="223">
        <v>823</v>
      </c>
      <c r="AE365" s="223">
        <f t="shared" si="72"/>
        <v>348.5</v>
      </c>
      <c r="AF365" s="223">
        <v>1520</v>
      </c>
      <c r="AG365" s="1">
        <f t="shared" si="68"/>
        <v>697</v>
      </c>
      <c r="AJ365" s="1" t="s">
        <v>685</v>
      </c>
      <c r="AK365" s="1" t="s">
        <v>2659</v>
      </c>
    </row>
    <row r="366" spans="1:37" x14ac:dyDescent="0.2">
      <c r="A366" s="506" t="s">
        <v>730</v>
      </c>
      <c r="B366" s="507"/>
      <c r="C366" s="508">
        <v>16.25</v>
      </c>
      <c r="D366" s="3"/>
      <c r="E366" s="3" t="s">
        <v>27</v>
      </c>
      <c r="H366" s="223">
        <v>17</v>
      </c>
      <c r="J366" s="80">
        <v>15.6</v>
      </c>
      <c r="K366" s="1">
        <f t="shared" si="66"/>
        <v>17</v>
      </c>
      <c r="L366" s="80">
        <v>18.399999999999999</v>
      </c>
      <c r="M366" s="1">
        <f t="shared" si="69"/>
        <v>2.7999999999999989</v>
      </c>
      <c r="N366" s="15"/>
      <c r="O366" s="15"/>
      <c r="P366" s="1" t="s">
        <v>102</v>
      </c>
      <c r="Q366" s="64"/>
      <c r="R366" s="1" t="s">
        <v>102</v>
      </c>
      <c r="S366" s="15"/>
      <c r="T366" s="223">
        <v>5</v>
      </c>
      <c r="U366" s="223">
        <f t="shared" si="70"/>
        <v>3.75</v>
      </c>
      <c r="V366" s="223">
        <v>12.5</v>
      </c>
      <c r="Y366" s="223">
        <v>24.7</v>
      </c>
      <c r="Z366" s="223">
        <f t="shared" si="71"/>
        <v>1.9000000000000004</v>
      </c>
      <c r="AA366" s="223">
        <v>28.5</v>
      </c>
      <c r="AD366" s="223">
        <v>823</v>
      </c>
      <c r="AE366" s="223">
        <f t="shared" si="72"/>
        <v>348.5</v>
      </c>
      <c r="AF366" s="223">
        <v>1520</v>
      </c>
      <c r="AG366" s="1">
        <f t="shared" si="68"/>
        <v>697</v>
      </c>
      <c r="AJ366" s="1" t="s">
        <v>685</v>
      </c>
      <c r="AK366" s="1" t="s">
        <v>2659</v>
      </c>
    </row>
    <row r="367" spans="1:37" x14ac:dyDescent="0.2">
      <c r="A367" s="506" t="s">
        <v>730</v>
      </c>
      <c r="B367" s="507"/>
      <c r="C367" s="508">
        <v>16.75</v>
      </c>
      <c r="D367" s="3"/>
      <c r="E367" s="3" t="s">
        <v>27</v>
      </c>
      <c r="H367" s="223">
        <v>20</v>
      </c>
      <c r="J367" s="80">
        <v>12.9</v>
      </c>
      <c r="K367" s="1">
        <f t="shared" si="66"/>
        <v>15.600000000000001</v>
      </c>
      <c r="L367" s="80">
        <v>18.3</v>
      </c>
      <c r="M367" s="1">
        <f t="shared" si="69"/>
        <v>5.4</v>
      </c>
      <c r="N367" s="15"/>
      <c r="O367" s="15"/>
      <c r="P367" s="1" t="s">
        <v>102</v>
      </c>
      <c r="Q367" s="64"/>
      <c r="R367" s="1" t="s">
        <v>102</v>
      </c>
      <c r="S367" s="15"/>
      <c r="T367" s="223">
        <v>0.9</v>
      </c>
      <c r="U367" s="223">
        <f t="shared" si="70"/>
        <v>4.3999999999999995</v>
      </c>
      <c r="V367" s="223">
        <v>9.6999999999999993</v>
      </c>
      <c r="Y367" s="223">
        <v>23.6</v>
      </c>
      <c r="Z367" s="223">
        <f t="shared" si="71"/>
        <v>1.3999999999999986</v>
      </c>
      <c r="AA367" s="223">
        <v>26.4</v>
      </c>
      <c r="AD367" s="223">
        <v>471</v>
      </c>
      <c r="AE367" s="223">
        <f t="shared" si="72"/>
        <v>524.5</v>
      </c>
      <c r="AF367" s="223">
        <v>1520</v>
      </c>
      <c r="AG367" s="1">
        <f t="shared" si="68"/>
        <v>1049</v>
      </c>
      <c r="AJ367" s="1" t="s">
        <v>2664</v>
      </c>
      <c r="AK367" s="1" t="s">
        <v>2668</v>
      </c>
    </row>
    <row r="368" spans="1:37" x14ac:dyDescent="0.2">
      <c r="A368" s="506" t="s">
        <v>730</v>
      </c>
      <c r="B368" s="507"/>
      <c r="C368" s="508">
        <v>17.25</v>
      </c>
      <c r="D368" s="3"/>
      <c r="E368" s="3" t="s">
        <v>27</v>
      </c>
      <c r="H368" s="223">
        <v>25</v>
      </c>
      <c r="J368" s="80">
        <v>15.6</v>
      </c>
      <c r="K368" s="1">
        <f t="shared" si="66"/>
        <v>16.95</v>
      </c>
      <c r="L368" s="80">
        <v>18.3</v>
      </c>
      <c r="M368" s="1">
        <f t="shared" si="69"/>
        <v>2.7000000000000011</v>
      </c>
      <c r="N368" s="15"/>
      <c r="O368" s="15"/>
      <c r="P368" s="1" t="s">
        <v>102</v>
      </c>
      <c r="Q368" s="64"/>
      <c r="R368" s="1" t="s">
        <v>102</v>
      </c>
      <c r="S368" s="15"/>
      <c r="T368" s="223">
        <v>5</v>
      </c>
      <c r="U368" s="223">
        <f t="shared" si="70"/>
        <v>2.2999999999999998</v>
      </c>
      <c r="V368" s="223">
        <v>9.6</v>
      </c>
      <c r="Y368" s="223">
        <v>24.7</v>
      </c>
      <c r="Z368" s="223">
        <f t="shared" si="71"/>
        <v>1.4500000000000011</v>
      </c>
      <c r="AA368" s="223">
        <v>27.6</v>
      </c>
      <c r="AD368" s="223">
        <v>823</v>
      </c>
      <c r="AE368" s="223">
        <f t="shared" si="72"/>
        <v>348.5</v>
      </c>
      <c r="AF368" s="223">
        <v>1520</v>
      </c>
      <c r="AG368" s="1">
        <f t="shared" si="68"/>
        <v>697</v>
      </c>
      <c r="AJ368" s="1" t="s">
        <v>509</v>
      </c>
      <c r="AK368" s="1" t="s">
        <v>2657</v>
      </c>
    </row>
    <row r="369" spans="1:37" x14ac:dyDescent="0.2">
      <c r="A369" s="506" t="s">
        <v>730</v>
      </c>
      <c r="B369" s="507"/>
      <c r="C369" s="508">
        <v>17.75</v>
      </c>
      <c r="D369" s="3"/>
      <c r="E369" s="3" t="s">
        <v>27</v>
      </c>
      <c r="H369" s="223">
        <v>23</v>
      </c>
      <c r="J369" s="80">
        <v>15.6</v>
      </c>
      <c r="K369" s="1">
        <f t="shared" si="66"/>
        <v>16.600000000000001</v>
      </c>
      <c r="L369" s="80">
        <v>17.600000000000001</v>
      </c>
      <c r="M369" s="1">
        <f t="shared" si="69"/>
        <v>2.0000000000000018</v>
      </c>
      <c r="N369" s="15"/>
      <c r="O369" s="15"/>
      <c r="P369" s="1" t="s">
        <v>102</v>
      </c>
      <c r="Q369" s="64"/>
      <c r="R369" s="1" t="s">
        <v>102</v>
      </c>
      <c r="S369" s="15"/>
      <c r="T369" s="223">
        <v>5</v>
      </c>
      <c r="U369" s="223">
        <f t="shared" si="70"/>
        <v>2.2999999999999998</v>
      </c>
      <c r="V369" s="223">
        <v>9.6</v>
      </c>
      <c r="Y369" s="223">
        <v>24.7</v>
      </c>
      <c r="Z369" s="223">
        <f t="shared" si="71"/>
        <v>0.84999999999999964</v>
      </c>
      <c r="AA369" s="223">
        <v>26.4</v>
      </c>
      <c r="AD369" s="223">
        <v>1096</v>
      </c>
      <c r="AE369" s="223">
        <f t="shared" si="72"/>
        <v>212</v>
      </c>
      <c r="AF369" s="223">
        <v>1520</v>
      </c>
      <c r="AG369" s="1">
        <f t="shared" si="68"/>
        <v>424</v>
      </c>
      <c r="AJ369" s="1" t="s">
        <v>685</v>
      </c>
      <c r="AK369" s="1" t="s">
        <v>2658</v>
      </c>
    </row>
    <row r="370" spans="1:37" x14ac:dyDescent="0.2">
      <c r="A370" s="506" t="s">
        <v>730</v>
      </c>
      <c r="B370" s="507"/>
      <c r="C370" s="508">
        <v>18.149999999999999</v>
      </c>
      <c r="D370" s="3"/>
      <c r="E370" s="3" t="s">
        <v>27</v>
      </c>
      <c r="H370" s="223">
        <v>26</v>
      </c>
      <c r="J370" s="80">
        <v>11.6</v>
      </c>
      <c r="K370" s="1">
        <f t="shared" si="66"/>
        <v>14.600000000000001</v>
      </c>
      <c r="L370" s="80">
        <v>17.600000000000001</v>
      </c>
      <c r="M370" s="1">
        <f t="shared" si="69"/>
        <v>6.0000000000000018</v>
      </c>
      <c r="N370" s="15"/>
      <c r="O370" s="15"/>
      <c r="P370" s="1" t="s">
        <v>102</v>
      </c>
      <c r="Q370" s="64"/>
      <c r="R370" s="1" t="s">
        <v>102</v>
      </c>
      <c r="S370" s="15"/>
      <c r="T370" s="223">
        <v>-0.1</v>
      </c>
      <c r="U370" s="223">
        <f t="shared" si="70"/>
        <v>4.8999999999999995</v>
      </c>
      <c r="V370" s="223">
        <v>9.6999999999999993</v>
      </c>
      <c r="Y370" s="223">
        <v>22.8</v>
      </c>
      <c r="Z370" s="223">
        <f t="shared" si="71"/>
        <v>1.7999999999999989</v>
      </c>
      <c r="AA370" s="223">
        <v>26.4</v>
      </c>
      <c r="AD370" s="223">
        <v>619</v>
      </c>
      <c r="AE370" s="223">
        <f t="shared" si="72"/>
        <v>450.5</v>
      </c>
      <c r="AF370" s="223">
        <v>1520</v>
      </c>
      <c r="AG370" s="1">
        <f t="shared" si="68"/>
        <v>901</v>
      </c>
      <c r="AJ370" s="1" t="s">
        <v>2671</v>
      </c>
      <c r="AK370" s="1" t="s">
        <v>2672</v>
      </c>
    </row>
    <row r="371" spans="1:37" x14ac:dyDescent="0.2">
      <c r="A371" s="506" t="s">
        <v>730</v>
      </c>
      <c r="B371" s="507"/>
      <c r="C371" s="508">
        <v>18.649999999999999</v>
      </c>
      <c r="D371" s="3"/>
      <c r="E371" s="3" t="s">
        <v>27</v>
      </c>
      <c r="H371" s="223">
        <v>22</v>
      </c>
      <c r="J371" s="80">
        <v>15.6</v>
      </c>
      <c r="K371" s="1">
        <f t="shared" si="66"/>
        <v>16.600000000000001</v>
      </c>
      <c r="L371" s="80">
        <v>17.600000000000001</v>
      </c>
      <c r="M371" s="1">
        <f t="shared" si="69"/>
        <v>2.0000000000000018</v>
      </c>
      <c r="N371" s="15"/>
      <c r="O371" s="15"/>
      <c r="P371" s="1" t="s">
        <v>102</v>
      </c>
      <c r="Q371" s="64"/>
      <c r="R371" s="1" t="s">
        <v>102</v>
      </c>
      <c r="S371" s="15"/>
      <c r="T371" s="223">
        <v>5</v>
      </c>
      <c r="U371" s="223">
        <f t="shared" si="70"/>
        <v>2.3499999999999996</v>
      </c>
      <c r="V371" s="223">
        <v>9.6999999999999993</v>
      </c>
      <c r="Y371" s="223">
        <v>24.7</v>
      </c>
      <c r="Z371" s="223">
        <f t="shared" si="71"/>
        <v>0.84999999999999964</v>
      </c>
      <c r="AA371" s="223">
        <v>26.4</v>
      </c>
      <c r="AD371" s="223">
        <v>823</v>
      </c>
      <c r="AE371" s="223">
        <f t="shared" si="72"/>
        <v>348.5</v>
      </c>
      <c r="AF371" s="223">
        <v>1520</v>
      </c>
      <c r="AG371" s="1">
        <f t="shared" si="68"/>
        <v>697</v>
      </c>
      <c r="AJ371" s="1" t="s">
        <v>685</v>
      </c>
      <c r="AK371" s="1" t="s">
        <v>2658</v>
      </c>
    </row>
    <row r="372" spans="1:37" x14ac:dyDescent="0.2">
      <c r="A372" s="506" t="s">
        <v>730</v>
      </c>
      <c r="B372" s="507"/>
      <c r="C372" s="508">
        <v>19.25</v>
      </c>
      <c r="D372" s="3"/>
      <c r="E372" s="3" t="s">
        <v>27</v>
      </c>
      <c r="H372" s="223">
        <v>18</v>
      </c>
      <c r="J372" s="80">
        <v>11.6</v>
      </c>
      <c r="K372" s="1">
        <f t="shared" ref="K372:K401" si="73">(J372+L372)/2</f>
        <v>14.600000000000001</v>
      </c>
      <c r="L372" s="80">
        <v>17.600000000000001</v>
      </c>
      <c r="M372" s="1">
        <f t="shared" si="69"/>
        <v>6.0000000000000018</v>
      </c>
      <c r="N372" s="15"/>
      <c r="O372" s="15"/>
      <c r="P372" s="1" t="s">
        <v>102</v>
      </c>
      <c r="Q372" s="64"/>
      <c r="R372" s="1" t="s">
        <v>102</v>
      </c>
      <c r="S372" s="15"/>
      <c r="T372" s="223">
        <v>-0.3</v>
      </c>
      <c r="U372" s="223">
        <f t="shared" si="70"/>
        <v>5</v>
      </c>
      <c r="V372" s="223">
        <v>9.6999999999999993</v>
      </c>
      <c r="Y372" s="223">
        <v>19.600000000000001</v>
      </c>
      <c r="Z372" s="223">
        <f t="shared" si="71"/>
        <v>3.3999999999999986</v>
      </c>
      <c r="AA372" s="223">
        <v>26.4</v>
      </c>
      <c r="AD372" s="223">
        <v>471</v>
      </c>
      <c r="AE372" s="223">
        <f t="shared" si="72"/>
        <v>524.5</v>
      </c>
      <c r="AF372" s="223">
        <v>1520</v>
      </c>
      <c r="AG372" s="1">
        <f t="shared" ref="AG372:AG401" si="74">AF372-AD372</f>
        <v>1049</v>
      </c>
      <c r="AJ372" s="1" t="s">
        <v>2671</v>
      </c>
      <c r="AK372" s="1" t="s">
        <v>2672</v>
      </c>
    </row>
    <row r="373" spans="1:37" x14ac:dyDescent="0.2">
      <c r="A373" s="506" t="s">
        <v>730</v>
      </c>
      <c r="B373" s="507"/>
      <c r="C373" s="508">
        <v>19.75</v>
      </c>
      <c r="D373" s="3"/>
      <c r="E373" s="3" t="s">
        <v>27</v>
      </c>
      <c r="H373" s="223">
        <v>20</v>
      </c>
      <c r="J373" s="80">
        <v>15.6</v>
      </c>
      <c r="K373" s="1">
        <f t="shared" si="73"/>
        <v>17</v>
      </c>
      <c r="L373" s="80">
        <v>18.399999999999999</v>
      </c>
      <c r="M373" s="1">
        <f t="shared" ref="M373:M401" si="75">L373-J373</f>
        <v>2.7999999999999989</v>
      </c>
      <c r="N373" s="15"/>
      <c r="O373" s="15"/>
      <c r="P373" s="1" t="s">
        <v>102</v>
      </c>
      <c r="Q373" s="64"/>
      <c r="R373" s="1" t="s">
        <v>102</v>
      </c>
      <c r="S373" s="15"/>
      <c r="T373" s="223">
        <v>5</v>
      </c>
      <c r="U373" s="223">
        <f t="shared" ref="U373:U401" si="76">(V373-T373)/2</f>
        <v>3.75</v>
      </c>
      <c r="V373" s="223">
        <v>12.5</v>
      </c>
      <c r="Y373" s="223">
        <v>24.7</v>
      </c>
      <c r="Z373" s="223">
        <f t="shared" ref="Z373:Z401" si="77">(AA373-Y373)/2</f>
        <v>1.7000000000000011</v>
      </c>
      <c r="AA373" s="223">
        <v>28.1</v>
      </c>
      <c r="AD373" s="223">
        <v>823</v>
      </c>
      <c r="AE373" s="223">
        <f t="shared" si="72"/>
        <v>348.5</v>
      </c>
      <c r="AF373" s="223">
        <v>1520</v>
      </c>
      <c r="AG373" s="1">
        <f t="shared" si="74"/>
        <v>697</v>
      </c>
      <c r="AJ373" s="1" t="s">
        <v>685</v>
      </c>
      <c r="AK373" s="1" t="s">
        <v>2659</v>
      </c>
    </row>
    <row r="374" spans="1:37" x14ac:dyDescent="0.2">
      <c r="A374" s="506" t="s">
        <v>730</v>
      </c>
      <c r="B374" s="507"/>
      <c r="C374" s="508">
        <v>20.100000000000001</v>
      </c>
      <c r="D374" s="3"/>
      <c r="E374" s="3" t="s">
        <v>27</v>
      </c>
      <c r="H374" s="223">
        <v>16</v>
      </c>
      <c r="J374" s="80">
        <v>12.9</v>
      </c>
      <c r="K374" s="1">
        <f t="shared" si="73"/>
        <v>15.25</v>
      </c>
      <c r="L374" s="80">
        <v>17.600000000000001</v>
      </c>
      <c r="M374" s="1">
        <f t="shared" si="75"/>
        <v>4.7000000000000011</v>
      </c>
      <c r="N374" s="15"/>
      <c r="O374" s="15"/>
      <c r="P374" s="1" t="s">
        <v>102</v>
      </c>
      <c r="Q374" s="64"/>
      <c r="R374" s="1" t="s">
        <v>102</v>
      </c>
      <c r="S374" s="15"/>
      <c r="T374" s="223">
        <v>0.9</v>
      </c>
      <c r="U374" s="223">
        <f t="shared" si="76"/>
        <v>4.3999999999999995</v>
      </c>
      <c r="V374" s="223">
        <v>9.6999999999999993</v>
      </c>
      <c r="Y374" s="223">
        <v>23.6</v>
      </c>
      <c r="Z374" s="223">
        <f t="shared" si="77"/>
        <v>1.3999999999999986</v>
      </c>
      <c r="AA374" s="223">
        <v>26.4</v>
      </c>
      <c r="AD374" s="223">
        <v>471</v>
      </c>
      <c r="AE374" s="223">
        <f t="shared" si="72"/>
        <v>524.5</v>
      </c>
      <c r="AF374" s="223">
        <v>1520</v>
      </c>
      <c r="AG374" s="1">
        <f t="shared" si="74"/>
        <v>1049</v>
      </c>
      <c r="AJ374" s="1" t="s">
        <v>2664</v>
      </c>
      <c r="AK374" s="1" t="s">
        <v>2666</v>
      </c>
    </row>
    <row r="375" spans="1:37" x14ac:dyDescent="0.2">
      <c r="A375" s="506" t="s">
        <v>730</v>
      </c>
      <c r="B375" s="507"/>
      <c r="C375" s="508">
        <v>20.399999999999999</v>
      </c>
      <c r="D375" s="3"/>
      <c r="E375" s="3" t="s">
        <v>27</v>
      </c>
      <c r="H375" s="223">
        <v>11</v>
      </c>
      <c r="J375" s="80">
        <v>11.6</v>
      </c>
      <c r="K375" s="1">
        <f t="shared" si="73"/>
        <v>15</v>
      </c>
      <c r="L375" s="80">
        <v>18.399999999999999</v>
      </c>
      <c r="M375" s="1">
        <f t="shared" si="75"/>
        <v>6.7999999999999989</v>
      </c>
      <c r="N375" s="15"/>
      <c r="O375" s="15"/>
      <c r="P375" s="1" t="s">
        <v>102</v>
      </c>
      <c r="Q375" s="64"/>
      <c r="R375" s="1" t="s">
        <v>102</v>
      </c>
      <c r="S375" s="15"/>
      <c r="T375" s="223">
        <v>-0.3</v>
      </c>
      <c r="U375" s="223">
        <f t="shared" si="76"/>
        <v>6.4</v>
      </c>
      <c r="V375" s="223">
        <v>12.5</v>
      </c>
      <c r="Y375" s="223">
        <v>21.7</v>
      </c>
      <c r="Z375" s="223">
        <f t="shared" si="77"/>
        <v>3.2000000000000011</v>
      </c>
      <c r="AA375" s="223">
        <v>28.1</v>
      </c>
      <c r="AD375" s="223">
        <v>578</v>
      </c>
      <c r="AE375" s="223">
        <f t="shared" si="72"/>
        <v>499.5</v>
      </c>
      <c r="AF375" s="223">
        <v>1577</v>
      </c>
      <c r="AG375" s="1">
        <f t="shared" si="74"/>
        <v>999</v>
      </c>
      <c r="AJ375" s="1" t="s">
        <v>2673</v>
      </c>
      <c r="AK375" s="1" t="s">
        <v>2674</v>
      </c>
    </row>
    <row r="376" spans="1:37" x14ac:dyDescent="0.2">
      <c r="A376" s="506" t="s">
        <v>730</v>
      </c>
      <c r="B376" s="507"/>
      <c r="C376" s="508">
        <v>20.85</v>
      </c>
      <c r="D376" s="3"/>
      <c r="E376" s="3" t="s">
        <v>27</v>
      </c>
      <c r="H376" s="223">
        <v>15</v>
      </c>
      <c r="J376" s="80">
        <v>11.6</v>
      </c>
      <c r="K376" s="1">
        <f t="shared" si="73"/>
        <v>14.600000000000001</v>
      </c>
      <c r="L376" s="80">
        <v>17.600000000000001</v>
      </c>
      <c r="M376" s="1">
        <f t="shared" si="75"/>
        <v>6.0000000000000018</v>
      </c>
      <c r="N376" s="15"/>
      <c r="O376" s="15"/>
      <c r="P376" s="1" t="s">
        <v>102</v>
      </c>
      <c r="Q376" s="64"/>
      <c r="R376" s="1" t="s">
        <v>102</v>
      </c>
      <c r="S376" s="15"/>
      <c r="T376" s="223">
        <v>-0.3</v>
      </c>
      <c r="U376" s="223">
        <f t="shared" si="76"/>
        <v>5</v>
      </c>
      <c r="V376" s="223">
        <v>9.6999999999999993</v>
      </c>
      <c r="Y376" s="223">
        <v>21.7</v>
      </c>
      <c r="Z376" s="223">
        <f t="shared" si="77"/>
        <v>2.3499999999999996</v>
      </c>
      <c r="AA376" s="223">
        <v>26.4</v>
      </c>
      <c r="AD376" s="223">
        <v>471</v>
      </c>
      <c r="AE376" s="223">
        <f t="shared" si="72"/>
        <v>524.5</v>
      </c>
      <c r="AF376" s="223">
        <v>1520</v>
      </c>
      <c r="AG376" s="1">
        <f t="shared" si="74"/>
        <v>1049</v>
      </c>
      <c r="AJ376" s="1" t="s">
        <v>2671</v>
      </c>
      <c r="AK376" s="1" t="s">
        <v>2672</v>
      </c>
    </row>
    <row r="377" spans="1:37" x14ac:dyDescent="0.2">
      <c r="A377" s="518" t="s">
        <v>730</v>
      </c>
      <c r="B377" s="519"/>
      <c r="C377" s="520">
        <v>21.25</v>
      </c>
      <c r="D377" s="3"/>
      <c r="E377" s="3" t="s">
        <v>27</v>
      </c>
      <c r="H377" s="223">
        <v>14</v>
      </c>
      <c r="J377" s="80">
        <v>10.6</v>
      </c>
      <c r="K377" s="1">
        <f t="shared" si="73"/>
        <v>15</v>
      </c>
      <c r="L377" s="80">
        <v>19.399999999999999</v>
      </c>
      <c r="M377" s="3">
        <f t="shared" si="75"/>
        <v>8.7999999999999989</v>
      </c>
      <c r="N377" s="15"/>
      <c r="O377" s="15"/>
      <c r="P377" s="1" t="s">
        <v>102</v>
      </c>
      <c r="Q377" s="64"/>
      <c r="R377" s="1" t="s">
        <v>102</v>
      </c>
      <c r="S377" s="15"/>
      <c r="T377" s="80">
        <v>-2.7</v>
      </c>
      <c r="U377" s="223">
        <f t="shared" si="76"/>
        <v>6.15</v>
      </c>
      <c r="V377" s="80">
        <v>9.6</v>
      </c>
      <c r="Y377" s="80">
        <v>21.7</v>
      </c>
      <c r="Z377" s="223">
        <f t="shared" si="77"/>
        <v>3.8000000000000007</v>
      </c>
      <c r="AA377" s="80">
        <v>29.3</v>
      </c>
      <c r="AD377" s="80">
        <v>396</v>
      </c>
      <c r="AE377" s="223">
        <f t="shared" si="72"/>
        <v>562</v>
      </c>
      <c r="AF377" s="80">
        <v>1520</v>
      </c>
      <c r="AG377" s="3">
        <f t="shared" si="74"/>
        <v>1124</v>
      </c>
      <c r="AJ377" s="3" t="s">
        <v>2675</v>
      </c>
      <c r="AK377" s="3" t="s">
        <v>2676</v>
      </c>
    </row>
    <row r="378" spans="1:37" x14ac:dyDescent="0.2">
      <c r="A378" s="506" t="s">
        <v>730</v>
      </c>
      <c r="B378" s="507"/>
      <c r="C378" s="508">
        <v>21.55</v>
      </c>
      <c r="D378" s="3"/>
      <c r="E378" s="3" t="s">
        <v>27</v>
      </c>
      <c r="H378" s="223">
        <v>16</v>
      </c>
      <c r="J378" s="80">
        <v>10.6</v>
      </c>
      <c r="K378" s="1">
        <f t="shared" si="73"/>
        <v>14.100000000000001</v>
      </c>
      <c r="L378" s="80">
        <v>17.600000000000001</v>
      </c>
      <c r="M378" s="1">
        <f t="shared" si="75"/>
        <v>7.0000000000000018</v>
      </c>
      <c r="N378" s="15"/>
      <c r="O378" s="15"/>
      <c r="P378" s="1" t="s">
        <v>102</v>
      </c>
      <c r="Q378" s="64"/>
      <c r="R378" s="1" t="s">
        <v>102</v>
      </c>
      <c r="S378" s="15"/>
      <c r="T378" s="223">
        <v>-0.3</v>
      </c>
      <c r="U378" s="223">
        <f t="shared" si="76"/>
        <v>4.95</v>
      </c>
      <c r="V378" s="223">
        <v>9.6</v>
      </c>
      <c r="Y378" s="223">
        <v>21.7</v>
      </c>
      <c r="Z378" s="223">
        <f t="shared" si="77"/>
        <v>3.3000000000000007</v>
      </c>
      <c r="AA378" s="223">
        <v>28.3</v>
      </c>
      <c r="AD378" s="223">
        <v>471</v>
      </c>
      <c r="AE378" s="223">
        <f t="shared" si="72"/>
        <v>524.5</v>
      </c>
      <c r="AF378" s="223">
        <v>1520</v>
      </c>
      <c r="AG378" s="1">
        <f t="shared" si="74"/>
        <v>1049</v>
      </c>
      <c r="AJ378" s="1" t="s">
        <v>2673</v>
      </c>
      <c r="AK378" s="1" t="s">
        <v>2674</v>
      </c>
    </row>
    <row r="379" spans="1:37" x14ac:dyDescent="0.2">
      <c r="A379" s="506" t="s">
        <v>730</v>
      </c>
      <c r="B379" s="507"/>
      <c r="C379" s="508">
        <v>21.8</v>
      </c>
      <c r="D379" s="3"/>
      <c r="E379" s="3" t="s">
        <v>27</v>
      </c>
      <c r="H379" s="223">
        <v>17</v>
      </c>
      <c r="J379" s="80">
        <v>11.6</v>
      </c>
      <c r="K379" s="1">
        <f t="shared" si="73"/>
        <v>14.600000000000001</v>
      </c>
      <c r="L379" s="80">
        <v>17.600000000000001</v>
      </c>
      <c r="M379" s="1">
        <f t="shared" si="75"/>
        <v>6.0000000000000018</v>
      </c>
      <c r="N379" s="15"/>
      <c r="O379" s="15"/>
      <c r="P379" s="1" t="s">
        <v>102</v>
      </c>
      <c r="Q379" s="64"/>
      <c r="R379" s="1" t="s">
        <v>102</v>
      </c>
      <c r="S379" s="15"/>
      <c r="T379" s="223">
        <v>-0.1</v>
      </c>
      <c r="U379" s="223">
        <f t="shared" si="76"/>
        <v>4.8999999999999995</v>
      </c>
      <c r="V379" s="223">
        <v>9.6999999999999993</v>
      </c>
      <c r="Y379" s="223">
        <v>21.7</v>
      </c>
      <c r="Z379" s="223">
        <f t="shared" si="77"/>
        <v>2.3499999999999996</v>
      </c>
      <c r="AA379" s="223">
        <v>26.4</v>
      </c>
      <c r="AD379" s="223">
        <v>471</v>
      </c>
      <c r="AE379" s="223">
        <f t="shared" si="72"/>
        <v>524.5</v>
      </c>
      <c r="AF379" s="223">
        <v>1520</v>
      </c>
      <c r="AG379" s="1">
        <f t="shared" si="74"/>
        <v>1049</v>
      </c>
      <c r="AJ379" s="1" t="s">
        <v>2671</v>
      </c>
      <c r="AK379" s="1" t="s">
        <v>2672</v>
      </c>
    </row>
    <row r="380" spans="1:37" x14ac:dyDescent="0.2">
      <c r="A380" s="506" t="s">
        <v>730</v>
      </c>
      <c r="B380" s="507"/>
      <c r="C380" s="508">
        <v>22.4</v>
      </c>
      <c r="D380" s="3"/>
      <c r="E380" s="3" t="s">
        <v>27</v>
      </c>
      <c r="H380" s="223">
        <v>21</v>
      </c>
      <c r="J380" s="80">
        <v>13.3</v>
      </c>
      <c r="K380" s="1">
        <f t="shared" si="73"/>
        <v>15.450000000000001</v>
      </c>
      <c r="L380" s="80">
        <v>17.600000000000001</v>
      </c>
      <c r="M380" s="1">
        <f t="shared" si="75"/>
        <v>4.3000000000000007</v>
      </c>
      <c r="N380" s="15"/>
      <c r="O380" s="15"/>
      <c r="P380" s="1" t="s">
        <v>102</v>
      </c>
      <c r="Q380" s="64"/>
      <c r="R380" s="1" t="s">
        <v>102</v>
      </c>
      <c r="S380" s="15"/>
      <c r="T380" s="223">
        <v>-0.1</v>
      </c>
      <c r="U380" s="223">
        <f t="shared" si="76"/>
        <v>4.8999999999999995</v>
      </c>
      <c r="V380" s="223">
        <v>9.6999999999999993</v>
      </c>
      <c r="Y380" s="223">
        <v>22.8</v>
      </c>
      <c r="Z380" s="223">
        <f t="shared" si="77"/>
        <v>1.7999999999999989</v>
      </c>
      <c r="AA380" s="223">
        <v>26.4</v>
      </c>
      <c r="AD380" s="223">
        <v>471</v>
      </c>
      <c r="AE380" s="223">
        <f t="shared" si="72"/>
        <v>524.5</v>
      </c>
      <c r="AF380" s="223">
        <v>1520</v>
      </c>
      <c r="AG380" s="1">
        <f t="shared" si="74"/>
        <v>1049</v>
      </c>
      <c r="AJ380" s="1" t="s">
        <v>513</v>
      </c>
      <c r="AK380" s="1" t="s">
        <v>2661</v>
      </c>
    </row>
    <row r="381" spans="1:37" x14ac:dyDescent="0.2">
      <c r="A381" s="506" t="s">
        <v>730</v>
      </c>
      <c r="B381" s="507"/>
      <c r="C381" s="508">
        <v>22.85</v>
      </c>
      <c r="D381" s="3"/>
      <c r="E381" s="3" t="s">
        <v>27</v>
      </c>
      <c r="H381" s="223">
        <v>16</v>
      </c>
      <c r="J381" s="80">
        <v>11.6</v>
      </c>
      <c r="K381" s="1">
        <f t="shared" si="73"/>
        <v>15</v>
      </c>
      <c r="L381" s="80">
        <v>18.399999999999999</v>
      </c>
      <c r="M381" s="1">
        <f t="shared" si="75"/>
        <v>6.7999999999999989</v>
      </c>
      <c r="N381" s="15"/>
      <c r="O381" s="15"/>
      <c r="P381" s="1" t="s">
        <v>102</v>
      </c>
      <c r="Q381" s="64"/>
      <c r="R381" s="1" t="s">
        <v>102</v>
      </c>
      <c r="S381" s="15"/>
      <c r="T381" s="223">
        <v>-0.3</v>
      </c>
      <c r="U381" s="223">
        <f t="shared" si="76"/>
        <v>6.4</v>
      </c>
      <c r="V381" s="223">
        <v>12.5</v>
      </c>
      <c r="Y381" s="223">
        <v>21.7</v>
      </c>
      <c r="Z381" s="223">
        <f t="shared" si="77"/>
        <v>3.0999999999999996</v>
      </c>
      <c r="AA381" s="223">
        <v>27.9</v>
      </c>
      <c r="AD381" s="223">
        <v>422</v>
      </c>
      <c r="AE381" s="223">
        <f t="shared" si="72"/>
        <v>549</v>
      </c>
      <c r="AF381" s="223">
        <v>1520</v>
      </c>
      <c r="AG381" s="1">
        <f t="shared" si="74"/>
        <v>1098</v>
      </c>
      <c r="AJ381" s="1" t="s">
        <v>2673</v>
      </c>
      <c r="AK381" s="1" t="s">
        <v>2674</v>
      </c>
    </row>
    <row r="382" spans="1:37" x14ac:dyDescent="0.2">
      <c r="A382" s="514" t="s">
        <v>730</v>
      </c>
      <c r="B382" s="516"/>
      <c r="C382" s="517">
        <v>23.4</v>
      </c>
      <c r="D382" s="3"/>
      <c r="E382" s="3" t="s">
        <v>27</v>
      </c>
      <c r="H382" s="223">
        <v>27</v>
      </c>
      <c r="J382" s="80">
        <v>11.6</v>
      </c>
      <c r="K382" s="1">
        <f t="shared" si="73"/>
        <v>15</v>
      </c>
      <c r="L382" s="80">
        <v>18.399999999999999</v>
      </c>
      <c r="M382" s="3">
        <f t="shared" si="75"/>
        <v>6.7999999999999989</v>
      </c>
      <c r="N382" s="15"/>
      <c r="O382" s="15"/>
      <c r="P382" s="1" t="s">
        <v>102</v>
      </c>
      <c r="Q382" s="64"/>
      <c r="R382" s="1" t="s">
        <v>102</v>
      </c>
      <c r="S382" s="15"/>
      <c r="T382" s="80">
        <v>1.7</v>
      </c>
      <c r="U382" s="223">
        <f t="shared" si="76"/>
        <v>3.9499999999999997</v>
      </c>
      <c r="V382" s="80">
        <v>9.6</v>
      </c>
      <c r="Y382" s="80">
        <v>22.8</v>
      </c>
      <c r="Z382" s="223">
        <f t="shared" si="77"/>
        <v>1.7999999999999989</v>
      </c>
      <c r="AA382" s="80">
        <v>26.4</v>
      </c>
      <c r="AD382" s="80">
        <v>652</v>
      </c>
      <c r="AE382" s="223">
        <f t="shared" si="72"/>
        <v>434</v>
      </c>
      <c r="AF382" s="80">
        <v>1520</v>
      </c>
      <c r="AG382" s="3">
        <f t="shared" si="74"/>
        <v>868</v>
      </c>
      <c r="AJ382" s="3" t="s">
        <v>2673</v>
      </c>
      <c r="AK382" s="3" t="s">
        <v>2674</v>
      </c>
    </row>
    <row r="383" spans="1:37" x14ac:dyDescent="0.2">
      <c r="A383" s="506" t="s">
        <v>730</v>
      </c>
      <c r="B383" s="507"/>
      <c r="C383" s="508">
        <v>23.75</v>
      </c>
      <c r="D383" s="3"/>
      <c r="E383" s="3" t="s">
        <v>27</v>
      </c>
      <c r="H383" s="223">
        <v>21</v>
      </c>
      <c r="J383" s="80">
        <v>11.6</v>
      </c>
      <c r="K383" s="1">
        <f t="shared" si="73"/>
        <v>15</v>
      </c>
      <c r="L383" s="80">
        <v>18.399999999999999</v>
      </c>
      <c r="M383" s="1">
        <f t="shared" si="75"/>
        <v>6.7999999999999989</v>
      </c>
      <c r="N383" s="15"/>
      <c r="O383" s="15"/>
      <c r="P383" s="1" t="s">
        <v>102</v>
      </c>
      <c r="Q383" s="64"/>
      <c r="R383" s="1" t="s">
        <v>102</v>
      </c>
      <c r="S383" s="15"/>
      <c r="T383" s="223">
        <v>-0.3</v>
      </c>
      <c r="U383" s="223">
        <f t="shared" si="76"/>
        <v>4.95</v>
      </c>
      <c r="V383" s="223">
        <v>9.6</v>
      </c>
      <c r="Y383" s="223">
        <v>21.7</v>
      </c>
      <c r="Z383" s="223">
        <f t="shared" si="77"/>
        <v>3.0999999999999996</v>
      </c>
      <c r="AA383" s="223">
        <v>27.9</v>
      </c>
      <c r="AD383" s="223">
        <v>453</v>
      </c>
      <c r="AE383" s="223">
        <f t="shared" si="72"/>
        <v>533.5</v>
      </c>
      <c r="AF383" s="223">
        <v>1520</v>
      </c>
      <c r="AG383" s="1">
        <f t="shared" si="74"/>
        <v>1067</v>
      </c>
      <c r="AJ383" s="1" t="s">
        <v>2673</v>
      </c>
      <c r="AK383" s="1" t="s">
        <v>2674</v>
      </c>
    </row>
    <row r="384" spans="1:37" x14ac:dyDescent="0.2">
      <c r="A384" s="506" t="s">
        <v>730</v>
      </c>
      <c r="B384" s="507"/>
      <c r="C384" s="508">
        <v>23.9</v>
      </c>
      <c r="D384" s="3"/>
      <c r="E384" s="3" t="s">
        <v>27</v>
      </c>
      <c r="H384" s="223">
        <v>26</v>
      </c>
      <c r="J384" s="80">
        <v>12.9</v>
      </c>
      <c r="K384" s="1">
        <f t="shared" si="73"/>
        <v>15.25</v>
      </c>
      <c r="L384" s="80">
        <v>17.600000000000001</v>
      </c>
      <c r="M384" s="1">
        <f t="shared" si="75"/>
        <v>4.7000000000000011</v>
      </c>
      <c r="N384" s="15"/>
      <c r="O384" s="15"/>
      <c r="P384" s="1" t="s">
        <v>102</v>
      </c>
      <c r="Q384" s="64"/>
      <c r="R384" s="1" t="s">
        <v>102</v>
      </c>
      <c r="S384" s="15"/>
      <c r="T384" s="223">
        <v>0.9</v>
      </c>
      <c r="U384" s="223">
        <f t="shared" si="76"/>
        <v>4.3999999999999995</v>
      </c>
      <c r="V384" s="223">
        <v>9.6999999999999993</v>
      </c>
      <c r="Y384" s="223">
        <v>23.6</v>
      </c>
      <c r="Z384" s="223">
        <f t="shared" si="77"/>
        <v>2</v>
      </c>
      <c r="AA384" s="223">
        <v>27.6</v>
      </c>
      <c r="AD384" s="223">
        <v>578</v>
      </c>
      <c r="AE384" s="223">
        <f t="shared" si="72"/>
        <v>471</v>
      </c>
      <c r="AF384" s="223">
        <v>1520</v>
      </c>
      <c r="AG384" s="1">
        <f t="shared" si="74"/>
        <v>942</v>
      </c>
      <c r="AJ384" s="1" t="s">
        <v>2664</v>
      </c>
      <c r="AK384" s="1" t="s">
        <v>2666</v>
      </c>
    </row>
    <row r="385" spans="1:37" x14ac:dyDescent="0.2">
      <c r="A385" s="506" t="s">
        <v>730</v>
      </c>
      <c r="B385" s="507"/>
      <c r="C385" s="508">
        <v>24.4</v>
      </c>
      <c r="D385" s="3"/>
      <c r="E385" s="3" t="s">
        <v>27</v>
      </c>
      <c r="H385" s="223">
        <v>26</v>
      </c>
      <c r="J385" s="80">
        <v>15.6</v>
      </c>
      <c r="K385" s="1">
        <f t="shared" si="73"/>
        <v>16.95</v>
      </c>
      <c r="L385" s="80">
        <v>18.3</v>
      </c>
      <c r="M385" s="1">
        <f t="shared" si="75"/>
        <v>2.7000000000000011</v>
      </c>
      <c r="N385" s="15"/>
      <c r="O385" s="15"/>
      <c r="P385" s="1" t="s">
        <v>102</v>
      </c>
      <c r="Q385" s="64"/>
      <c r="R385" s="1" t="s">
        <v>102</v>
      </c>
      <c r="S385" s="15"/>
      <c r="T385" s="223">
        <v>5</v>
      </c>
      <c r="U385" s="223">
        <f t="shared" si="76"/>
        <v>2.3499999999999996</v>
      </c>
      <c r="V385" s="223">
        <v>9.6999999999999993</v>
      </c>
      <c r="Y385" s="223">
        <v>24.7</v>
      </c>
      <c r="Z385" s="223">
        <f t="shared" si="77"/>
        <v>0.84999999999999964</v>
      </c>
      <c r="AA385" s="223">
        <v>26.4</v>
      </c>
      <c r="AD385" s="223">
        <v>1187</v>
      </c>
      <c r="AE385" s="223">
        <f t="shared" si="72"/>
        <v>166.5</v>
      </c>
      <c r="AF385" s="223">
        <v>1520</v>
      </c>
      <c r="AG385" s="1">
        <f t="shared" si="74"/>
        <v>333</v>
      </c>
      <c r="AJ385" s="1" t="s">
        <v>509</v>
      </c>
      <c r="AK385" s="1" t="s">
        <v>2657</v>
      </c>
    </row>
    <row r="386" spans="1:37" x14ac:dyDescent="0.2">
      <c r="A386" s="506" t="s">
        <v>730</v>
      </c>
      <c r="B386" s="507"/>
      <c r="C386" s="508">
        <v>24.85</v>
      </c>
      <c r="D386" s="3"/>
      <c r="E386" s="3" t="s">
        <v>27</v>
      </c>
      <c r="H386" s="223">
        <v>22</v>
      </c>
      <c r="J386" s="80">
        <v>11.6</v>
      </c>
      <c r="K386" s="1">
        <f t="shared" si="73"/>
        <v>14.600000000000001</v>
      </c>
      <c r="L386" s="80">
        <v>17.600000000000001</v>
      </c>
      <c r="M386" s="1">
        <f t="shared" si="75"/>
        <v>6.0000000000000018</v>
      </c>
      <c r="N386" s="15"/>
      <c r="O386" s="15"/>
      <c r="P386" s="1" t="s">
        <v>102</v>
      </c>
      <c r="Q386" s="64"/>
      <c r="R386" s="1" t="s">
        <v>102</v>
      </c>
      <c r="S386" s="15"/>
      <c r="T386" s="223">
        <v>-0.1</v>
      </c>
      <c r="U386" s="223">
        <f t="shared" si="76"/>
        <v>4.8999999999999995</v>
      </c>
      <c r="V386" s="223">
        <v>9.6999999999999993</v>
      </c>
      <c r="Y386" s="223">
        <v>21.7</v>
      </c>
      <c r="Z386" s="223">
        <f t="shared" si="77"/>
        <v>2.3499999999999996</v>
      </c>
      <c r="AA386" s="223">
        <v>26.4</v>
      </c>
      <c r="AD386" s="223">
        <v>581</v>
      </c>
      <c r="AE386" s="223">
        <f t="shared" si="72"/>
        <v>469.5</v>
      </c>
      <c r="AF386" s="223">
        <v>1520</v>
      </c>
      <c r="AG386" s="1">
        <f t="shared" si="74"/>
        <v>939</v>
      </c>
      <c r="AJ386" s="1" t="s">
        <v>2671</v>
      </c>
      <c r="AK386" s="1" t="s">
        <v>2672</v>
      </c>
    </row>
    <row r="387" spans="1:37" x14ac:dyDescent="0.2">
      <c r="A387" s="506" t="s">
        <v>730</v>
      </c>
      <c r="B387" s="507"/>
      <c r="C387" s="508">
        <v>25.25</v>
      </c>
      <c r="D387" s="3"/>
      <c r="E387" s="3" t="s">
        <v>27</v>
      </c>
      <c r="H387" s="223">
        <v>27</v>
      </c>
      <c r="J387" s="80">
        <v>15.7</v>
      </c>
      <c r="K387" s="1">
        <f t="shared" si="73"/>
        <v>16.649999999999999</v>
      </c>
      <c r="L387" s="80">
        <v>17.600000000000001</v>
      </c>
      <c r="M387" s="1">
        <f t="shared" si="75"/>
        <v>1.9000000000000021</v>
      </c>
      <c r="N387" s="15"/>
      <c r="O387" s="15"/>
      <c r="P387" s="1" t="s">
        <v>102</v>
      </c>
      <c r="Q387" s="64"/>
      <c r="R387" s="1" t="s">
        <v>102</v>
      </c>
      <c r="S387" s="15"/>
      <c r="T387" s="223">
        <v>5</v>
      </c>
      <c r="U387" s="223">
        <f t="shared" si="76"/>
        <v>2.3499999999999996</v>
      </c>
      <c r="V387" s="223">
        <v>9.6999999999999993</v>
      </c>
      <c r="Y387" s="223">
        <v>24.7</v>
      </c>
      <c r="Z387" s="223">
        <f t="shared" si="77"/>
        <v>0.84999999999999964</v>
      </c>
      <c r="AA387" s="223">
        <v>26.4</v>
      </c>
      <c r="AD387" s="223">
        <v>1096</v>
      </c>
      <c r="AE387" s="223">
        <f t="shared" si="72"/>
        <v>212</v>
      </c>
      <c r="AF387" s="223">
        <v>1520</v>
      </c>
      <c r="AG387" s="1">
        <f t="shared" si="74"/>
        <v>424</v>
      </c>
      <c r="AJ387" s="1" t="s">
        <v>46</v>
      </c>
      <c r="AK387" s="1" t="s">
        <v>2654</v>
      </c>
    </row>
    <row r="388" spans="1:37" x14ac:dyDescent="0.2">
      <c r="A388" s="506" t="s">
        <v>730</v>
      </c>
      <c r="B388" s="507"/>
      <c r="C388" s="508">
        <v>26.25</v>
      </c>
      <c r="D388" s="3"/>
      <c r="E388" s="3" t="s">
        <v>27</v>
      </c>
      <c r="H388" s="223">
        <v>16</v>
      </c>
      <c r="J388" s="80">
        <v>11.6</v>
      </c>
      <c r="K388" s="1">
        <f t="shared" si="73"/>
        <v>15</v>
      </c>
      <c r="L388" s="80">
        <v>18.399999999999999</v>
      </c>
      <c r="M388" s="1">
        <f t="shared" si="75"/>
        <v>6.7999999999999989</v>
      </c>
      <c r="N388" s="15"/>
      <c r="O388" s="15"/>
      <c r="P388" s="1" t="s">
        <v>102</v>
      </c>
      <c r="Q388" s="64"/>
      <c r="R388" s="1" t="s">
        <v>102</v>
      </c>
      <c r="S388" s="15"/>
      <c r="T388" s="223">
        <v>-0.3</v>
      </c>
      <c r="U388" s="223">
        <f t="shared" si="76"/>
        <v>6.4</v>
      </c>
      <c r="V388" s="223">
        <v>12.5</v>
      </c>
      <c r="Y388" s="223">
        <v>21.7</v>
      </c>
      <c r="Z388" s="223">
        <f t="shared" si="77"/>
        <v>3.2000000000000011</v>
      </c>
      <c r="AA388" s="223">
        <v>28.1</v>
      </c>
      <c r="AD388" s="223">
        <v>422</v>
      </c>
      <c r="AE388" s="223">
        <f t="shared" si="72"/>
        <v>549</v>
      </c>
      <c r="AF388" s="223">
        <v>1520</v>
      </c>
      <c r="AG388" s="1">
        <f t="shared" si="74"/>
        <v>1098</v>
      </c>
      <c r="AJ388" s="1" t="s">
        <v>2673</v>
      </c>
      <c r="AK388" s="1" t="s">
        <v>2674</v>
      </c>
    </row>
    <row r="389" spans="1:37" x14ac:dyDescent="0.2">
      <c r="A389" s="506" t="s">
        <v>730</v>
      </c>
      <c r="B389" s="507"/>
      <c r="C389" s="508">
        <v>26.75</v>
      </c>
      <c r="D389" s="3"/>
      <c r="E389" s="3" t="s">
        <v>27</v>
      </c>
      <c r="H389" s="223">
        <v>21</v>
      </c>
      <c r="J389" s="80">
        <v>13.6</v>
      </c>
      <c r="K389" s="1">
        <f t="shared" si="73"/>
        <v>15.95</v>
      </c>
      <c r="L389" s="80">
        <v>18.3</v>
      </c>
      <c r="M389" s="1">
        <f t="shared" si="75"/>
        <v>4.7000000000000011</v>
      </c>
      <c r="N389" s="15"/>
      <c r="O389" s="15"/>
      <c r="P389" s="1" t="s">
        <v>102</v>
      </c>
      <c r="Q389" s="64"/>
      <c r="R389" s="1" t="s">
        <v>102</v>
      </c>
      <c r="S389" s="15"/>
      <c r="T389" s="223">
        <v>1.8</v>
      </c>
      <c r="U389" s="223">
        <f t="shared" si="76"/>
        <v>4.55</v>
      </c>
      <c r="V389" s="223">
        <v>10.9</v>
      </c>
      <c r="Y389" s="223">
        <v>23.6</v>
      </c>
      <c r="Z389" s="223">
        <f t="shared" si="77"/>
        <v>2</v>
      </c>
      <c r="AA389" s="223">
        <v>27.6</v>
      </c>
      <c r="AD389" s="223">
        <v>505</v>
      </c>
      <c r="AE389" s="223">
        <f t="shared" si="72"/>
        <v>507.5</v>
      </c>
      <c r="AF389" s="223">
        <v>1520</v>
      </c>
      <c r="AG389" s="1">
        <f t="shared" si="74"/>
        <v>1015</v>
      </c>
      <c r="AJ389" s="1" t="s">
        <v>2664</v>
      </c>
      <c r="AK389" s="1" t="s">
        <v>2667</v>
      </c>
    </row>
    <row r="390" spans="1:37" x14ac:dyDescent="0.2">
      <c r="A390" s="506" t="s">
        <v>730</v>
      </c>
      <c r="B390" s="507"/>
      <c r="C390" s="508">
        <v>27.4</v>
      </c>
      <c r="D390" s="3"/>
      <c r="E390" s="3" t="s">
        <v>27</v>
      </c>
      <c r="H390" s="223">
        <v>28</v>
      </c>
      <c r="J390" s="80">
        <v>15.6</v>
      </c>
      <c r="K390" s="1">
        <f t="shared" si="73"/>
        <v>16.600000000000001</v>
      </c>
      <c r="L390" s="80">
        <v>17.600000000000001</v>
      </c>
      <c r="M390" s="1">
        <f t="shared" si="75"/>
        <v>2.0000000000000018</v>
      </c>
      <c r="N390" s="15"/>
      <c r="O390" s="15"/>
      <c r="P390" s="1" t="s">
        <v>102</v>
      </c>
      <c r="Q390" s="64"/>
      <c r="R390" s="1" t="s">
        <v>102</v>
      </c>
      <c r="S390" s="15"/>
      <c r="T390" s="223">
        <v>5</v>
      </c>
      <c r="U390" s="223">
        <f t="shared" si="76"/>
        <v>2.3499999999999996</v>
      </c>
      <c r="V390" s="223">
        <v>9.6999999999999993</v>
      </c>
      <c r="Y390" s="223">
        <v>24.7</v>
      </c>
      <c r="Z390" s="223">
        <f t="shared" si="77"/>
        <v>0.84999999999999964</v>
      </c>
      <c r="AA390" s="223">
        <v>26.4</v>
      </c>
      <c r="AD390" s="223">
        <v>823</v>
      </c>
      <c r="AE390" s="223">
        <f t="shared" si="72"/>
        <v>348.5</v>
      </c>
      <c r="AF390" s="223">
        <v>1520</v>
      </c>
      <c r="AG390" s="1">
        <f t="shared" si="74"/>
        <v>697</v>
      </c>
      <c r="AJ390" s="1" t="s">
        <v>685</v>
      </c>
      <c r="AK390" s="1" t="s">
        <v>2658</v>
      </c>
    </row>
    <row r="391" spans="1:37" x14ac:dyDescent="0.2">
      <c r="A391" s="506" t="s">
        <v>730</v>
      </c>
      <c r="B391" s="507"/>
      <c r="C391" s="508">
        <v>27.85</v>
      </c>
      <c r="D391" s="3"/>
      <c r="E391" s="3" t="s">
        <v>27</v>
      </c>
      <c r="H391" s="223">
        <v>18</v>
      </c>
      <c r="J391" s="80">
        <v>15.6</v>
      </c>
      <c r="K391" s="1">
        <f t="shared" si="73"/>
        <v>16.600000000000001</v>
      </c>
      <c r="L391" s="80">
        <v>17.600000000000001</v>
      </c>
      <c r="M391" s="1">
        <f t="shared" si="75"/>
        <v>2.0000000000000018</v>
      </c>
      <c r="N391" s="15"/>
      <c r="O391" s="15"/>
      <c r="P391" s="1" t="s">
        <v>102</v>
      </c>
      <c r="Q391" s="64"/>
      <c r="R391" s="1" t="s">
        <v>102</v>
      </c>
      <c r="S391" s="15"/>
      <c r="T391" s="223">
        <v>5</v>
      </c>
      <c r="U391" s="223">
        <f t="shared" si="76"/>
        <v>2.3499999999999996</v>
      </c>
      <c r="V391" s="223">
        <v>9.6999999999999993</v>
      </c>
      <c r="Y391" s="223">
        <v>24.7</v>
      </c>
      <c r="Z391" s="223">
        <f t="shared" si="77"/>
        <v>1.9000000000000004</v>
      </c>
      <c r="AA391" s="223">
        <v>28.5</v>
      </c>
      <c r="AD391" s="223">
        <v>823</v>
      </c>
      <c r="AE391" s="223">
        <f t="shared" si="72"/>
        <v>362.5</v>
      </c>
      <c r="AF391" s="223">
        <v>1548</v>
      </c>
      <c r="AG391" s="1">
        <f t="shared" si="74"/>
        <v>725</v>
      </c>
      <c r="AJ391" s="1" t="s">
        <v>685</v>
      </c>
      <c r="AK391" s="1" t="s">
        <v>2658</v>
      </c>
    </row>
    <row r="392" spans="1:37" x14ac:dyDescent="0.2">
      <c r="A392" s="506" t="s">
        <v>730</v>
      </c>
      <c r="B392" s="507"/>
      <c r="C392" s="508">
        <v>31.25</v>
      </c>
      <c r="D392" s="3"/>
      <c r="E392" s="3" t="s">
        <v>27</v>
      </c>
      <c r="H392" s="223">
        <v>17</v>
      </c>
      <c r="J392" s="80">
        <v>15.7</v>
      </c>
      <c r="K392" s="1">
        <f t="shared" si="73"/>
        <v>16.649999999999999</v>
      </c>
      <c r="L392" s="80">
        <v>17.600000000000001</v>
      </c>
      <c r="M392" s="1">
        <f t="shared" si="75"/>
        <v>1.9000000000000021</v>
      </c>
      <c r="N392" s="15"/>
      <c r="O392" s="15"/>
      <c r="P392" s="1" t="s">
        <v>102</v>
      </c>
      <c r="Q392" s="64"/>
      <c r="R392" s="1" t="s">
        <v>102</v>
      </c>
      <c r="S392" s="15"/>
      <c r="T392" s="223">
        <v>3.8</v>
      </c>
      <c r="U392" s="223">
        <f t="shared" si="76"/>
        <v>2.9499999999999997</v>
      </c>
      <c r="V392" s="223">
        <v>9.6999999999999993</v>
      </c>
      <c r="Y392" s="223">
        <v>21.7</v>
      </c>
      <c r="Z392" s="223">
        <f t="shared" si="77"/>
        <v>2.3499999999999996</v>
      </c>
      <c r="AA392" s="223">
        <v>26.4</v>
      </c>
      <c r="AD392" s="223">
        <v>1096</v>
      </c>
      <c r="AE392" s="223">
        <f t="shared" si="72"/>
        <v>212</v>
      </c>
      <c r="AF392" s="223">
        <v>1520</v>
      </c>
      <c r="AG392" s="1">
        <f t="shared" si="74"/>
        <v>424</v>
      </c>
      <c r="AJ392" s="1" t="s">
        <v>2655</v>
      </c>
      <c r="AK392" s="1" t="s">
        <v>2656</v>
      </c>
    </row>
    <row r="393" spans="1:37" x14ac:dyDescent="0.2">
      <c r="A393" s="518" t="s">
        <v>730</v>
      </c>
      <c r="B393" s="519"/>
      <c r="C393" s="520">
        <v>32.299999999999997</v>
      </c>
      <c r="D393" s="3"/>
      <c r="E393" s="3" t="s">
        <v>27</v>
      </c>
      <c r="H393" s="223">
        <v>8</v>
      </c>
      <c r="J393" s="80">
        <v>11.6</v>
      </c>
      <c r="K393" s="1">
        <f t="shared" si="73"/>
        <v>15</v>
      </c>
      <c r="L393" s="80">
        <v>18.399999999999999</v>
      </c>
      <c r="M393" s="3">
        <f t="shared" si="75"/>
        <v>6.7999999999999989</v>
      </c>
      <c r="N393" s="15"/>
      <c r="O393" s="15"/>
      <c r="P393" s="1" t="s">
        <v>102</v>
      </c>
      <c r="Q393" s="64"/>
      <c r="R393" s="1" t="s">
        <v>102</v>
      </c>
      <c r="S393" s="15"/>
      <c r="T393" s="80">
        <v>-0.3</v>
      </c>
      <c r="U393" s="223">
        <f t="shared" si="76"/>
        <v>6.4</v>
      </c>
      <c r="V393" s="80">
        <v>12.5</v>
      </c>
      <c r="Y393" s="80">
        <v>19.3</v>
      </c>
      <c r="Z393" s="223">
        <f t="shared" si="77"/>
        <v>5.0499999999999989</v>
      </c>
      <c r="AA393" s="80">
        <v>29.4</v>
      </c>
      <c r="AD393" s="80">
        <v>373</v>
      </c>
      <c r="AE393" s="223">
        <f t="shared" si="72"/>
        <v>573.5</v>
      </c>
      <c r="AF393" s="80">
        <v>1520</v>
      </c>
      <c r="AG393" s="3">
        <f t="shared" si="74"/>
        <v>1147</v>
      </c>
      <c r="AJ393" s="3" t="s">
        <v>2673</v>
      </c>
      <c r="AK393" s="3" t="s">
        <v>2674</v>
      </c>
    </row>
    <row r="394" spans="1:37" x14ac:dyDescent="0.2">
      <c r="A394" s="506" t="s">
        <v>730</v>
      </c>
      <c r="B394" s="507"/>
      <c r="C394" s="508">
        <v>32.799999999999997</v>
      </c>
      <c r="D394" s="3"/>
      <c r="E394" s="3" t="s">
        <v>27</v>
      </c>
      <c r="H394" s="223">
        <v>13</v>
      </c>
      <c r="J394" s="80">
        <v>11.6</v>
      </c>
      <c r="K394" s="1">
        <f t="shared" si="73"/>
        <v>15</v>
      </c>
      <c r="L394" s="80">
        <v>18.399999999999999</v>
      </c>
      <c r="M394" s="1">
        <f t="shared" si="75"/>
        <v>6.7999999999999989</v>
      </c>
      <c r="N394" s="15"/>
      <c r="O394" s="15"/>
      <c r="P394" s="1" t="s">
        <v>102</v>
      </c>
      <c r="Q394" s="64"/>
      <c r="R394" s="1" t="s">
        <v>102</v>
      </c>
      <c r="S394" s="15"/>
      <c r="T394" s="223">
        <v>-0.3</v>
      </c>
      <c r="U394" s="223">
        <f t="shared" si="76"/>
        <v>6.4</v>
      </c>
      <c r="V394" s="223">
        <v>12.5</v>
      </c>
      <c r="Y394" s="223">
        <v>21.7</v>
      </c>
      <c r="Z394" s="223">
        <f t="shared" si="77"/>
        <v>3.4000000000000004</v>
      </c>
      <c r="AA394" s="223">
        <v>28.5</v>
      </c>
      <c r="AD394" s="223">
        <v>422</v>
      </c>
      <c r="AE394" s="223">
        <f t="shared" si="72"/>
        <v>577.5</v>
      </c>
      <c r="AF394" s="223">
        <v>1577</v>
      </c>
      <c r="AG394" s="1">
        <f t="shared" si="74"/>
        <v>1155</v>
      </c>
      <c r="AJ394" s="1" t="s">
        <v>2673</v>
      </c>
      <c r="AK394" s="1" t="s">
        <v>2674</v>
      </c>
    </row>
    <row r="395" spans="1:37" x14ac:dyDescent="0.2">
      <c r="A395" s="506" t="s">
        <v>730</v>
      </c>
      <c r="B395" s="507"/>
      <c r="C395" s="508">
        <v>33.25</v>
      </c>
      <c r="D395" s="3"/>
      <c r="E395" s="3" t="s">
        <v>27</v>
      </c>
      <c r="H395" s="223">
        <v>24</v>
      </c>
      <c r="J395" s="80">
        <v>15.7</v>
      </c>
      <c r="K395" s="1">
        <f t="shared" si="73"/>
        <v>16.649999999999999</v>
      </c>
      <c r="L395" s="80">
        <v>17.600000000000001</v>
      </c>
      <c r="M395" s="1">
        <f t="shared" si="75"/>
        <v>1.9000000000000021</v>
      </c>
      <c r="N395" s="15"/>
      <c r="O395" s="15"/>
      <c r="P395" s="1" t="s">
        <v>102</v>
      </c>
      <c r="Q395" s="64"/>
      <c r="R395" s="1" t="s">
        <v>102</v>
      </c>
      <c r="S395" s="15"/>
      <c r="T395" s="223">
        <v>3.8</v>
      </c>
      <c r="U395" s="223">
        <f t="shared" si="76"/>
        <v>2.9499999999999997</v>
      </c>
      <c r="V395" s="223">
        <v>9.6999999999999993</v>
      </c>
      <c r="Y395" s="223">
        <v>21.7</v>
      </c>
      <c r="Z395" s="223">
        <f t="shared" si="77"/>
        <v>2.3499999999999996</v>
      </c>
      <c r="AA395" s="223">
        <v>26.4</v>
      </c>
      <c r="AD395" s="223">
        <v>1096</v>
      </c>
      <c r="AE395" s="223">
        <f t="shared" si="72"/>
        <v>226</v>
      </c>
      <c r="AF395" s="223">
        <v>1548</v>
      </c>
      <c r="AG395" s="1">
        <f t="shared" si="74"/>
        <v>452</v>
      </c>
      <c r="AJ395" s="1" t="s">
        <v>2655</v>
      </c>
      <c r="AK395" s="1" t="s">
        <v>2656</v>
      </c>
    </row>
    <row r="396" spans="1:37" x14ac:dyDescent="0.2">
      <c r="A396" s="518" t="s">
        <v>730</v>
      </c>
      <c r="B396" s="519"/>
      <c r="C396" s="520">
        <v>35.35</v>
      </c>
      <c r="D396" s="3"/>
      <c r="E396" s="3" t="s">
        <v>27</v>
      </c>
      <c r="H396" s="223">
        <v>11</v>
      </c>
      <c r="J396" s="80">
        <v>11.6</v>
      </c>
      <c r="K396" s="1">
        <f t="shared" si="73"/>
        <v>15</v>
      </c>
      <c r="L396" s="80">
        <v>18.399999999999999</v>
      </c>
      <c r="M396" s="3">
        <f t="shared" si="75"/>
        <v>6.7999999999999989</v>
      </c>
      <c r="N396" s="15"/>
      <c r="O396" s="15"/>
      <c r="P396" s="1" t="s">
        <v>102</v>
      </c>
      <c r="Q396" s="64"/>
      <c r="R396" s="1" t="s">
        <v>102</v>
      </c>
      <c r="S396" s="15"/>
      <c r="T396" s="80">
        <v>-0.1</v>
      </c>
      <c r="U396" s="223">
        <f t="shared" si="76"/>
        <v>6.3</v>
      </c>
      <c r="V396" s="80">
        <v>12.5</v>
      </c>
      <c r="Y396" s="80">
        <v>21.7</v>
      </c>
      <c r="Z396" s="223">
        <f t="shared" si="77"/>
        <v>3.5500000000000007</v>
      </c>
      <c r="AA396" s="80">
        <v>28.8</v>
      </c>
      <c r="AD396" s="80">
        <v>373</v>
      </c>
      <c r="AE396" s="223">
        <f t="shared" si="72"/>
        <v>573.5</v>
      </c>
      <c r="AF396" s="80">
        <v>1520</v>
      </c>
      <c r="AG396" s="3">
        <f t="shared" si="74"/>
        <v>1147</v>
      </c>
      <c r="AJ396" s="3" t="s">
        <v>2673</v>
      </c>
      <c r="AK396" s="3" t="s">
        <v>2674</v>
      </c>
    </row>
    <row r="397" spans="1:37" x14ac:dyDescent="0.2">
      <c r="A397" s="506" t="s">
        <v>730</v>
      </c>
      <c r="B397" s="507"/>
      <c r="C397" s="508">
        <v>36.35</v>
      </c>
      <c r="D397" s="3"/>
      <c r="E397" s="3" t="s">
        <v>27</v>
      </c>
      <c r="H397" s="223">
        <v>18</v>
      </c>
      <c r="J397" s="80">
        <v>15.7</v>
      </c>
      <c r="K397" s="1">
        <f t="shared" si="73"/>
        <v>16.649999999999999</v>
      </c>
      <c r="L397" s="80">
        <v>17.600000000000001</v>
      </c>
      <c r="M397" s="1">
        <f t="shared" si="75"/>
        <v>1.9000000000000021</v>
      </c>
      <c r="N397" s="15"/>
      <c r="O397" s="15"/>
      <c r="P397" s="1" t="s">
        <v>102</v>
      </c>
      <c r="Q397" s="64"/>
      <c r="R397" s="1" t="s">
        <v>102</v>
      </c>
      <c r="S397" s="15"/>
      <c r="T397" s="223">
        <v>3.8</v>
      </c>
      <c r="U397" s="223">
        <f t="shared" si="76"/>
        <v>2.9</v>
      </c>
      <c r="V397" s="223">
        <v>9.6</v>
      </c>
      <c r="Y397" s="223">
        <v>21.7</v>
      </c>
      <c r="Z397" s="223">
        <f t="shared" si="77"/>
        <v>2.3499999999999996</v>
      </c>
      <c r="AA397" s="223">
        <v>26.4</v>
      </c>
      <c r="AD397" s="223">
        <v>1096</v>
      </c>
      <c r="AE397" s="223">
        <f t="shared" si="72"/>
        <v>212</v>
      </c>
      <c r="AF397" s="223">
        <v>1520</v>
      </c>
      <c r="AG397" s="1">
        <f t="shared" si="74"/>
        <v>424</v>
      </c>
      <c r="AJ397" s="1" t="s">
        <v>2655</v>
      </c>
      <c r="AK397" s="1" t="s">
        <v>2656</v>
      </c>
    </row>
    <row r="398" spans="1:37" x14ac:dyDescent="0.2">
      <c r="A398" s="506" t="s">
        <v>730</v>
      </c>
      <c r="B398" s="507"/>
      <c r="C398" s="508">
        <v>36.75</v>
      </c>
      <c r="D398" s="3"/>
      <c r="E398" s="3" t="s">
        <v>27</v>
      </c>
      <c r="H398" s="223">
        <v>23</v>
      </c>
      <c r="J398" s="80">
        <v>15.7</v>
      </c>
      <c r="K398" s="1">
        <f t="shared" si="73"/>
        <v>16.649999999999999</v>
      </c>
      <c r="L398" s="80">
        <v>17.600000000000001</v>
      </c>
      <c r="M398" s="1">
        <f t="shared" si="75"/>
        <v>1.9000000000000021</v>
      </c>
      <c r="N398" s="15"/>
      <c r="O398" s="15"/>
      <c r="P398" s="1" t="s">
        <v>102</v>
      </c>
      <c r="Q398" s="64"/>
      <c r="R398" s="1" t="s">
        <v>102</v>
      </c>
      <c r="S398" s="15"/>
      <c r="T398" s="223">
        <v>3.8</v>
      </c>
      <c r="U398" s="223">
        <f t="shared" si="76"/>
        <v>2.9</v>
      </c>
      <c r="V398" s="223">
        <v>9.6</v>
      </c>
      <c r="Y398" s="223">
        <v>21.7</v>
      </c>
      <c r="Z398" s="223">
        <f t="shared" si="77"/>
        <v>2.3499999999999996</v>
      </c>
      <c r="AA398" s="223">
        <v>26.4</v>
      </c>
      <c r="AD398" s="223">
        <v>1096</v>
      </c>
      <c r="AE398" s="223">
        <f t="shared" si="72"/>
        <v>212</v>
      </c>
      <c r="AF398" s="223">
        <v>1520</v>
      </c>
      <c r="AG398" s="1">
        <f t="shared" si="74"/>
        <v>424</v>
      </c>
      <c r="AJ398" s="1" t="s">
        <v>2655</v>
      </c>
      <c r="AK398" s="1" t="s">
        <v>2656</v>
      </c>
    </row>
    <row r="399" spans="1:37" x14ac:dyDescent="0.2">
      <c r="A399" s="506" t="s">
        <v>730</v>
      </c>
      <c r="B399" s="507"/>
      <c r="C399" s="508">
        <v>37.5</v>
      </c>
      <c r="D399" s="3"/>
      <c r="E399" s="3" t="s">
        <v>27</v>
      </c>
      <c r="H399" s="223">
        <v>8</v>
      </c>
      <c r="J399" s="80">
        <v>11.6</v>
      </c>
      <c r="K399" s="1">
        <f t="shared" si="73"/>
        <v>15</v>
      </c>
      <c r="L399" s="80">
        <v>18.399999999999999</v>
      </c>
      <c r="M399" s="1">
        <f t="shared" si="75"/>
        <v>6.7999999999999989</v>
      </c>
      <c r="N399" s="15"/>
      <c r="O399" s="15"/>
      <c r="P399" s="1" t="s">
        <v>102</v>
      </c>
      <c r="Q399" s="64"/>
      <c r="R399" s="1" t="s">
        <v>102</v>
      </c>
      <c r="S399" s="15"/>
      <c r="T399" s="223">
        <v>-0.3</v>
      </c>
      <c r="U399" s="223">
        <f t="shared" si="76"/>
        <v>6.4</v>
      </c>
      <c r="V399" s="223">
        <v>12.5</v>
      </c>
      <c r="Y399" s="223">
        <v>19.399999999999999</v>
      </c>
      <c r="Z399" s="223">
        <f t="shared" si="77"/>
        <v>4.5500000000000007</v>
      </c>
      <c r="AA399" s="223">
        <v>28.5</v>
      </c>
      <c r="AD399" s="223">
        <v>422</v>
      </c>
      <c r="AE399" s="223">
        <f t="shared" si="72"/>
        <v>549</v>
      </c>
      <c r="AF399" s="223">
        <v>1520</v>
      </c>
      <c r="AG399" s="1">
        <f t="shared" si="74"/>
        <v>1098</v>
      </c>
      <c r="AJ399" s="1" t="s">
        <v>2673</v>
      </c>
      <c r="AK399" s="1" t="s">
        <v>2674</v>
      </c>
    </row>
    <row r="400" spans="1:37" x14ac:dyDescent="0.2">
      <c r="A400" s="506" t="s">
        <v>730</v>
      </c>
      <c r="B400" s="507"/>
      <c r="C400" s="508">
        <v>37.85</v>
      </c>
      <c r="D400" s="3"/>
      <c r="E400" s="3" t="s">
        <v>27</v>
      </c>
      <c r="H400" s="223">
        <v>10</v>
      </c>
      <c r="J400" s="80">
        <v>11.6</v>
      </c>
      <c r="K400" s="1">
        <f t="shared" si="73"/>
        <v>15</v>
      </c>
      <c r="L400" s="80">
        <v>18.399999999999999</v>
      </c>
      <c r="M400" s="1">
        <f t="shared" si="75"/>
        <v>6.7999999999999989</v>
      </c>
      <c r="N400" s="15"/>
      <c r="O400" s="15"/>
      <c r="P400" s="1" t="s">
        <v>102</v>
      </c>
      <c r="Q400" s="64"/>
      <c r="R400" s="1" t="s">
        <v>102</v>
      </c>
      <c r="S400" s="15"/>
      <c r="T400" s="223">
        <v>-0.3</v>
      </c>
      <c r="U400" s="223">
        <f t="shared" si="76"/>
        <v>6.4</v>
      </c>
      <c r="V400" s="223">
        <v>12.5</v>
      </c>
      <c r="Y400" s="223">
        <v>21.7</v>
      </c>
      <c r="Z400" s="223">
        <f t="shared" si="77"/>
        <v>3.5</v>
      </c>
      <c r="AA400" s="223">
        <v>28.7</v>
      </c>
      <c r="AD400" s="223">
        <v>373</v>
      </c>
      <c r="AE400" s="223">
        <f t="shared" si="72"/>
        <v>602</v>
      </c>
      <c r="AF400" s="223">
        <v>1577</v>
      </c>
      <c r="AG400" s="1">
        <f t="shared" si="74"/>
        <v>1204</v>
      </c>
      <c r="AJ400" s="1" t="s">
        <v>2673</v>
      </c>
      <c r="AK400" s="1" t="s">
        <v>2674</v>
      </c>
    </row>
    <row r="401" spans="1:37" x14ac:dyDescent="0.2">
      <c r="A401" s="506" t="s">
        <v>730</v>
      </c>
      <c r="B401" s="507"/>
      <c r="C401" s="508">
        <v>40</v>
      </c>
      <c r="D401" s="3"/>
      <c r="E401" s="3" t="s">
        <v>27</v>
      </c>
      <c r="H401" s="223">
        <v>8</v>
      </c>
      <c r="J401" s="80">
        <v>7.6</v>
      </c>
      <c r="K401" s="1">
        <f t="shared" si="73"/>
        <v>14.2</v>
      </c>
      <c r="L401" s="80">
        <v>20.8</v>
      </c>
      <c r="M401" s="1">
        <f t="shared" si="75"/>
        <v>13.200000000000001</v>
      </c>
      <c r="N401" s="15"/>
      <c r="O401" s="15"/>
      <c r="P401" s="1" t="s">
        <v>102</v>
      </c>
      <c r="Q401" s="64"/>
      <c r="R401" s="1" t="s">
        <v>102</v>
      </c>
      <c r="S401" s="15"/>
      <c r="T401" s="223">
        <v>-6.5</v>
      </c>
      <c r="U401" s="223">
        <f t="shared" si="76"/>
        <v>9.9</v>
      </c>
      <c r="V401" s="223">
        <v>13.3</v>
      </c>
      <c r="Y401" s="223">
        <v>21.7</v>
      </c>
      <c r="Z401" s="223">
        <f t="shared" si="77"/>
        <v>3.2000000000000011</v>
      </c>
      <c r="AA401" s="223">
        <v>28.1</v>
      </c>
      <c r="AD401" s="223">
        <v>373</v>
      </c>
      <c r="AE401" s="223">
        <f t="shared" si="72"/>
        <v>675.5</v>
      </c>
      <c r="AF401" s="223">
        <v>1724</v>
      </c>
      <c r="AG401" s="1">
        <f t="shared" si="74"/>
        <v>1351</v>
      </c>
      <c r="AJ401" s="1" t="s">
        <v>2677</v>
      </c>
      <c r="AK401" s="1" t="s">
        <v>2678</v>
      </c>
    </row>
    <row r="402" spans="1:37" x14ac:dyDescent="0.2">
      <c r="A402" s="18" t="s">
        <v>731</v>
      </c>
      <c r="B402" s="18" t="s">
        <v>732</v>
      </c>
      <c r="C402" s="18" t="s">
        <v>733</v>
      </c>
      <c r="D402" s="18" t="s">
        <v>461</v>
      </c>
      <c r="E402" s="18" t="s">
        <v>734</v>
      </c>
      <c r="H402" s="3"/>
      <c r="K402" s="1">
        <f t="shared" ref="K402" si="78">(J402+L402)/2</f>
        <v>0</v>
      </c>
      <c r="M402" s="1">
        <f t="shared" ref="M402:M410" si="79">L402-J402</f>
        <v>0</v>
      </c>
      <c r="N402" s="15"/>
      <c r="O402" s="15"/>
      <c r="P402" s="15"/>
      <c r="Q402" s="15"/>
      <c r="R402" s="15"/>
      <c r="S402" s="15"/>
      <c r="AK402" s="38" t="s">
        <v>29</v>
      </c>
    </row>
    <row r="403" spans="1:37" x14ac:dyDescent="0.2">
      <c r="A403" s="514" t="s">
        <v>731</v>
      </c>
      <c r="B403" s="514"/>
      <c r="C403" s="514" t="s">
        <v>735</v>
      </c>
      <c r="D403" s="3"/>
      <c r="E403" s="3" t="s">
        <v>27</v>
      </c>
      <c r="H403" s="3"/>
      <c r="J403" s="3">
        <v>11.5</v>
      </c>
      <c r="K403" s="1">
        <f t="shared" ref="K403:K410" si="80">(J403+L403)/2</f>
        <v>16.2</v>
      </c>
      <c r="L403" s="3">
        <v>20.9</v>
      </c>
      <c r="M403" s="3">
        <f t="shared" si="79"/>
        <v>9.3999999999999986</v>
      </c>
      <c r="N403" s="1" t="s">
        <v>102</v>
      </c>
      <c r="O403" s="1" t="s">
        <v>102</v>
      </c>
      <c r="P403" s="1" t="s">
        <v>33</v>
      </c>
      <c r="Q403" s="64">
        <v>11</v>
      </c>
      <c r="R403" s="1" t="s">
        <v>396</v>
      </c>
      <c r="S403" s="1" t="s">
        <v>807</v>
      </c>
      <c r="T403" s="3">
        <v>3.6</v>
      </c>
      <c r="V403" s="3">
        <v>12.6</v>
      </c>
      <c r="W403" s="1" t="s">
        <v>90</v>
      </c>
      <c r="X403" s="1" t="s">
        <v>396</v>
      </c>
      <c r="Y403" s="3">
        <v>22.5</v>
      </c>
      <c r="AA403" s="3">
        <v>28.2</v>
      </c>
      <c r="AB403" s="1" t="s">
        <v>33</v>
      </c>
      <c r="AC403" s="1" t="s">
        <v>736</v>
      </c>
      <c r="AD403" s="3">
        <v>793.9</v>
      </c>
      <c r="AF403" s="3">
        <v>1484.3</v>
      </c>
      <c r="AG403" s="3"/>
      <c r="AH403" s="1" t="s">
        <v>737</v>
      </c>
      <c r="AI403" s="1" t="s">
        <v>738</v>
      </c>
      <c r="AJ403" s="3" t="s">
        <v>487</v>
      </c>
      <c r="AK403" s="3" t="s">
        <v>739</v>
      </c>
    </row>
    <row r="404" spans="1:37" x14ac:dyDescent="0.2">
      <c r="A404" s="514" t="s">
        <v>731</v>
      </c>
      <c r="B404" s="514"/>
      <c r="C404" s="514" t="s">
        <v>740</v>
      </c>
      <c r="D404" s="3"/>
      <c r="E404" s="3" t="s">
        <v>27</v>
      </c>
      <c r="H404" s="3"/>
      <c r="J404" s="3">
        <v>11.3</v>
      </c>
      <c r="K404" s="1">
        <f t="shared" si="80"/>
        <v>16.100000000000001</v>
      </c>
      <c r="L404" s="3">
        <v>20.9</v>
      </c>
      <c r="M404" s="3">
        <f t="shared" si="79"/>
        <v>9.5999999999999979</v>
      </c>
      <c r="N404" s="1" t="s">
        <v>102</v>
      </c>
      <c r="O404" s="1" t="s">
        <v>102</v>
      </c>
      <c r="P404" s="1" t="s">
        <v>90</v>
      </c>
      <c r="Q404" s="64" t="s">
        <v>788</v>
      </c>
      <c r="R404" s="1" t="s">
        <v>396</v>
      </c>
      <c r="S404" s="1" t="s">
        <v>807</v>
      </c>
      <c r="T404" s="3">
        <v>3.6</v>
      </c>
      <c r="V404" s="3">
        <v>12.6</v>
      </c>
      <c r="W404" s="1" t="s">
        <v>90</v>
      </c>
      <c r="X404" s="1" t="s">
        <v>396</v>
      </c>
      <c r="Y404" s="3">
        <v>23.9</v>
      </c>
      <c r="AA404" s="3">
        <v>27.5</v>
      </c>
      <c r="AB404" s="1" t="s">
        <v>737</v>
      </c>
      <c r="AC404" s="1" t="s">
        <v>741</v>
      </c>
      <c r="AD404" s="3">
        <v>793.9</v>
      </c>
      <c r="AF404" s="3">
        <v>1484.9</v>
      </c>
      <c r="AG404" s="3"/>
      <c r="AH404" s="1" t="s">
        <v>737</v>
      </c>
      <c r="AI404" s="1" t="s">
        <v>738</v>
      </c>
      <c r="AJ404" s="3" t="s">
        <v>487</v>
      </c>
      <c r="AK404" s="3" t="s">
        <v>742</v>
      </c>
    </row>
    <row r="405" spans="1:37" x14ac:dyDescent="0.2">
      <c r="A405" s="1" t="s">
        <v>731</v>
      </c>
      <c r="C405" s="1" t="s">
        <v>743</v>
      </c>
      <c r="D405" s="3"/>
      <c r="E405" s="3" t="s">
        <v>27</v>
      </c>
      <c r="H405" s="3"/>
      <c r="J405" s="1">
        <v>14.8</v>
      </c>
      <c r="K405" s="1">
        <f t="shared" si="80"/>
        <v>17.899999999999999</v>
      </c>
      <c r="L405" s="1">
        <v>21</v>
      </c>
      <c r="M405" s="1">
        <f t="shared" si="79"/>
        <v>6.1999999999999993</v>
      </c>
      <c r="N405" s="1" t="s">
        <v>102</v>
      </c>
      <c r="O405" s="1" t="s">
        <v>102</v>
      </c>
      <c r="P405" s="1" t="s">
        <v>744</v>
      </c>
      <c r="Q405" s="57" t="s">
        <v>234</v>
      </c>
      <c r="R405" s="1" t="s">
        <v>744</v>
      </c>
      <c r="S405" s="57" t="s">
        <v>234</v>
      </c>
      <c r="T405" s="1">
        <v>9.1</v>
      </c>
      <c r="V405" s="1">
        <v>13.9</v>
      </c>
      <c r="W405" s="1" t="s">
        <v>744</v>
      </c>
      <c r="X405" s="1" t="s">
        <v>745</v>
      </c>
      <c r="Y405" s="1">
        <v>19.399999999999999</v>
      </c>
      <c r="AA405" s="1">
        <v>24.7</v>
      </c>
      <c r="AB405" s="1" t="s">
        <v>744</v>
      </c>
      <c r="AC405" s="1" t="s">
        <v>744</v>
      </c>
      <c r="AD405" s="1">
        <v>654</v>
      </c>
      <c r="AF405" s="1">
        <v>1540.2</v>
      </c>
      <c r="AH405" s="1" t="s">
        <v>746</v>
      </c>
      <c r="AI405" s="1" t="s">
        <v>744</v>
      </c>
      <c r="AJ405" s="1" t="s">
        <v>747</v>
      </c>
      <c r="AK405" s="1" t="s">
        <v>748</v>
      </c>
    </row>
    <row r="406" spans="1:37" x14ac:dyDescent="0.2">
      <c r="A406" s="1" t="s">
        <v>731</v>
      </c>
      <c r="C406" s="1" t="s">
        <v>749</v>
      </c>
      <c r="D406" s="3"/>
      <c r="E406" s="3" t="s">
        <v>27</v>
      </c>
      <c r="H406" s="3"/>
      <c r="J406" s="1">
        <v>14.8</v>
      </c>
      <c r="K406" s="1">
        <f t="shared" si="80"/>
        <v>17.850000000000001</v>
      </c>
      <c r="L406" s="1">
        <v>20.9</v>
      </c>
      <c r="M406" s="1">
        <f t="shared" si="79"/>
        <v>6.0999999999999979</v>
      </c>
      <c r="N406" s="1" t="s">
        <v>102</v>
      </c>
      <c r="O406" s="1" t="s">
        <v>102</v>
      </c>
      <c r="P406" s="1" t="s">
        <v>744</v>
      </c>
      <c r="Q406" s="57" t="s">
        <v>234</v>
      </c>
      <c r="R406" s="1" t="s">
        <v>396</v>
      </c>
      <c r="S406" s="1" t="s">
        <v>807</v>
      </c>
      <c r="T406" s="1">
        <v>9.1</v>
      </c>
      <c r="V406" s="1">
        <v>12.6</v>
      </c>
      <c r="W406" s="1" t="s">
        <v>744</v>
      </c>
      <c r="X406" s="1" t="s">
        <v>396</v>
      </c>
      <c r="Y406" s="1">
        <v>19.399999999999999</v>
      </c>
      <c r="AA406" s="1">
        <v>24.7</v>
      </c>
      <c r="AB406" s="1" t="s">
        <v>744</v>
      </c>
      <c r="AC406" s="1" t="s">
        <v>744</v>
      </c>
      <c r="AD406" s="1">
        <v>793.9</v>
      </c>
      <c r="AF406" s="1">
        <v>1484.3</v>
      </c>
      <c r="AH406" s="1" t="s">
        <v>737</v>
      </c>
      <c r="AI406" s="1" t="s">
        <v>738</v>
      </c>
      <c r="AJ406" s="1" t="s">
        <v>750</v>
      </c>
      <c r="AK406" s="1" t="s">
        <v>751</v>
      </c>
    </row>
    <row r="407" spans="1:37" x14ac:dyDescent="0.2">
      <c r="A407" s="506" t="s">
        <v>731</v>
      </c>
      <c r="B407" s="506"/>
      <c r="C407" s="506" t="s">
        <v>749</v>
      </c>
      <c r="D407" s="3"/>
      <c r="E407" s="3" t="s">
        <v>752</v>
      </c>
      <c r="H407" s="3"/>
      <c r="J407" s="1">
        <v>15.4</v>
      </c>
      <c r="K407" s="1">
        <f t="shared" si="80"/>
        <v>15.850000000000001</v>
      </c>
      <c r="L407" s="1">
        <v>16.3</v>
      </c>
      <c r="M407" s="1">
        <f t="shared" si="79"/>
        <v>0.90000000000000036</v>
      </c>
      <c r="N407" s="1" t="s">
        <v>102</v>
      </c>
      <c r="O407" s="1" t="s">
        <v>102</v>
      </c>
      <c r="P407" s="1" t="s">
        <v>753</v>
      </c>
      <c r="Q407" s="26" t="s">
        <v>234</v>
      </c>
      <c r="R407" s="7" t="s">
        <v>754</v>
      </c>
      <c r="S407" s="1" t="s">
        <v>234</v>
      </c>
      <c r="T407" s="1">
        <v>2</v>
      </c>
      <c r="V407" s="1">
        <v>7.9</v>
      </c>
      <c r="W407" s="1" t="s">
        <v>755</v>
      </c>
      <c r="X407" s="1" t="s">
        <v>756</v>
      </c>
      <c r="Y407" s="1">
        <v>24</v>
      </c>
      <c r="AA407" s="1">
        <v>24.9</v>
      </c>
      <c r="AB407" s="1" t="s">
        <v>757</v>
      </c>
      <c r="AC407" s="1" t="s">
        <v>758</v>
      </c>
      <c r="AD407" s="1">
        <v>871.8</v>
      </c>
      <c r="AF407" s="1">
        <v>1654.1</v>
      </c>
      <c r="AH407" s="1" t="s">
        <v>759</v>
      </c>
      <c r="AI407" s="1" t="s">
        <v>760</v>
      </c>
      <c r="AJ407" s="1" t="s">
        <v>761</v>
      </c>
      <c r="AK407" s="1" t="s">
        <v>762</v>
      </c>
    </row>
    <row r="408" spans="1:37" x14ac:dyDescent="0.2">
      <c r="A408" s="514" t="s">
        <v>731</v>
      </c>
      <c r="B408" s="514"/>
      <c r="C408" s="514" t="s">
        <v>763</v>
      </c>
      <c r="D408" s="3"/>
      <c r="E408" s="3" t="s">
        <v>27</v>
      </c>
      <c r="H408" s="3"/>
      <c r="J408" s="3">
        <v>11.5</v>
      </c>
      <c r="K408" s="1">
        <f t="shared" si="80"/>
        <v>16.2</v>
      </c>
      <c r="L408" s="3">
        <v>20.9</v>
      </c>
      <c r="M408" s="3">
        <f t="shared" si="79"/>
        <v>9.3999999999999986</v>
      </c>
      <c r="N408" s="1" t="s">
        <v>102</v>
      </c>
      <c r="O408" s="1" t="s">
        <v>102</v>
      </c>
      <c r="P408" s="1" t="s">
        <v>764</v>
      </c>
      <c r="Q408" s="64">
        <v>11</v>
      </c>
      <c r="R408" s="1" t="s">
        <v>396</v>
      </c>
      <c r="S408" s="1" t="s">
        <v>807</v>
      </c>
      <c r="T408" s="3">
        <v>3.6</v>
      </c>
      <c r="V408" s="3">
        <v>12.6</v>
      </c>
      <c r="W408" s="1" t="s">
        <v>90</v>
      </c>
      <c r="X408" s="1" t="s">
        <v>396</v>
      </c>
      <c r="Y408" s="3">
        <v>22.5</v>
      </c>
      <c r="AA408" s="3">
        <v>26.6</v>
      </c>
      <c r="AB408" s="1" t="s">
        <v>33</v>
      </c>
      <c r="AC408" s="1" t="s">
        <v>765</v>
      </c>
      <c r="AD408" s="3">
        <v>784.7</v>
      </c>
      <c r="AF408" s="3">
        <v>1484.3</v>
      </c>
      <c r="AG408" s="3"/>
      <c r="AH408" s="1" t="s">
        <v>395</v>
      </c>
      <c r="AI408" s="1" t="s">
        <v>738</v>
      </c>
      <c r="AJ408" s="3" t="s">
        <v>487</v>
      </c>
      <c r="AK408" s="3" t="s">
        <v>766</v>
      </c>
    </row>
    <row r="409" spans="1:37" x14ac:dyDescent="0.2">
      <c r="A409" s="39" t="s">
        <v>767</v>
      </c>
      <c r="B409" s="39" t="s">
        <v>275</v>
      </c>
      <c r="C409" s="39" t="s">
        <v>768</v>
      </c>
      <c r="D409" s="39" t="s">
        <v>461</v>
      </c>
      <c r="E409" s="39" t="s">
        <v>27</v>
      </c>
      <c r="F409" s="1">
        <v>45</v>
      </c>
      <c r="H409" s="3">
        <v>37</v>
      </c>
      <c r="J409" s="25">
        <v>13.3</v>
      </c>
      <c r="K409" s="1">
        <f t="shared" si="80"/>
        <v>17.100000000000001</v>
      </c>
      <c r="L409" s="1">
        <v>20.9</v>
      </c>
      <c r="M409" s="1">
        <f t="shared" si="79"/>
        <v>7.5999999999999979</v>
      </c>
      <c r="N409" s="1" t="s">
        <v>181</v>
      </c>
      <c r="O409" s="1" t="s">
        <v>181</v>
      </c>
      <c r="P409" s="7" t="s">
        <v>426</v>
      </c>
      <c r="Q409" s="62" t="s">
        <v>790</v>
      </c>
      <c r="R409" s="1" t="s">
        <v>396</v>
      </c>
      <c r="S409" s="1" t="s">
        <v>807</v>
      </c>
      <c r="T409" s="1">
        <v>2.5</v>
      </c>
      <c r="V409" s="1">
        <v>12.6</v>
      </c>
      <c r="W409" s="1" t="s">
        <v>737</v>
      </c>
      <c r="X409" s="1" t="s">
        <v>396</v>
      </c>
      <c r="Y409" s="1">
        <v>22.5</v>
      </c>
      <c r="AA409" s="1">
        <v>27.5</v>
      </c>
      <c r="AB409" s="1" t="s">
        <v>426</v>
      </c>
      <c r="AC409" s="1" t="s">
        <v>769</v>
      </c>
      <c r="AD409" s="1">
        <v>804</v>
      </c>
      <c r="AF409" s="1">
        <v>1255</v>
      </c>
      <c r="AH409" s="1" t="s">
        <v>770</v>
      </c>
      <c r="AI409" s="1" t="s">
        <v>771</v>
      </c>
      <c r="AK409" s="1" t="s">
        <v>102</v>
      </c>
    </row>
    <row r="410" spans="1:37" x14ac:dyDescent="0.2">
      <c r="A410" s="1" t="s">
        <v>767</v>
      </c>
      <c r="B410" s="1" t="s">
        <v>275</v>
      </c>
      <c r="C410" s="1" t="s">
        <v>768</v>
      </c>
      <c r="E410" s="1" t="s">
        <v>27</v>
      </c>
      <c r="F410" s="1">
        <v>45</v>
      </c>
      <c r="G410" s="17">
        <v>23</v>
      </c>
      <c r="H410" s="3"/>
      <c r="J410" s="1">
        <v>13.3</v>
      </c>
      <c r="K410" s="1">
        <f t="shared" si="80"/>
        <v>15.85</v>
      </c>
      <c r="L410" s="1">
        <v>18.399999999999999</v>
      </c>
      <c r="M410" s="1">
        <f t="shared" si="79"/>
        <v>5.0999999999999979</v>
      </c>
      <c r="N410" s="1" t="s">
        <v>181</v>
      </c>
      <c r="O410" s="1" t="s">
        <v>181</v>
      </c>
      <c r="P410" s="1" t="s">
        <v>772</v>
      </c>
      <c r="Q410" s="66">
        <v>8</v>
      </c>
      <c r="R410" s="1" t="s">
        <v>396</v>
      </c>
      <c r="S410" s="1" t="s">
        <v>807</v>
      </c>
      <c r="AK410" s="38" t="s">
        <v>29</v>
      </c>
    </row>
    <row r="412" spans="1:37" x14ac:dyDescent="0.2">
      <c r="A412" s="39" t="s">
        <v>774</v>
      </c>
      <c r="B412" s="39"/>
    </row>
    <row r="413" spans="1:37" ht="14.25" x14ac:dyDescent="0.2">
      <c r="A413" s="18" t="s">
        <v>773</v>
      </c>
      <c r="B413" s="18"/>
    </row>
    <row r="415" spans="1:37" ht="15" x14ac:dyDescent="0.25">
      <c r="A415" s="1" t="s">
        <v>2756</v>
      </c>
    </row>
    <row r="417" spans="1:7" x14ac:dyDescent="0.2">
      <c r="A417" s="493" t="s">
        <v>2679</v>
      </c>
      <c r="B417" s="493"/>
      <c r="C417" s="493"/>
      <c r="D417" s="493"/>
      <c r="E417" s="493"/>
      <c r="F417" s="493"/>
      <c r="G417" s="510"/>
    </row>
    <row r="418" spans="1:7" x14ac:dyDescent="0.2">
      <c r="A418" s="505" t="s">
        <v>2680</v>
      </c>
      <c r="B418" s="505"/>
      <c r="C418" s="505"/>
      <c r="D418" s="505"/>
      <c r="E418" s="505"/>
      <c r="F418" s="505"/>
      <c r="G418" s="511"/>
    </row>
    <row r="419" spans="1:7" x14ac:dyDescent="0.2">
      <c r="A419" s="506" t="s">
        <v>2681</v>
      </c>
      <c r="B419" s="506"/>
      <c r="C419" s="506"/>
      <c r="D419" s="506"/>
      <c r="E419" s="506"/>
      <c r="F419" s="506"/>
      <c r="G419" s="513"/>
    </row>
  </sheetData>
  <autoFilter ref="A2:AL410"/>
  <mergeCells count="3">
    <mergeCell ref="F32:F33"/>
    <mergeCell ref="F40:F41"/>
    <mergeCell ref="A1:S1"/>
  </mergeCells>
  <pageMargins left="0.78740157499999996" right="0.78740157499999996" top="0.984251969" bottom="0.984251969" header="0.5" footer="0.5"/>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5"/>
  <sheetViews>
    <sheetView topLeftCell="A41" workbookViewId="0">
      <selection activeCell="C64" sqref="C64"/>
    </sheetView>
  </sheetViews>
  <sheetFormatPr baseColWidth="10" defaultColWidth="9.140625" defaultRowHeight="12.75" x14ac:dyDescent="0.2"/>
  <cols>
    <col min="1" max="2" width="9.140625" style="223" customWidth="1"/>
    <col min="3" max="4" width="9.140625" style="80" customWidth="1"/>
    <col min="5" max="16384" width="9.140625" style="223"/>
  </cols>
  <sheetData>
    <row r="1" spans="1:27" x14ac:dyDescent="0.2">
      <c r="A1" s="223" t="s">
        <v>2274</v>
      </c>
      <c r="B1" s="223" t="s">
        <v>2275</v>
      </c>
      <c r="C1" s="80" t="s">
        <v>2276</v>
      </c>
      <c r="D1" s="80" t="s">
        <v>2277</v>
      </c>
      <c r="E1" s="393" t="s">
        <v>2278</v>
      </c>
      <c r="F1" s="393" t="s">
        <v>2279</v>
      </c>
      <c r="G1" s="223" t="s">
        <v>2280</v>
      </c>
      <c r="H1" s="223" t="s">
        <v>2281</v>
      </c>
      <c r="I1" s="393" t="s">
        <v>2282</v>
      </c>
      <c r="J1" s="393" t="s">
        <v>2283</v>
      </c>
      <c r="K1" s="394" t="s">
        <v>2284</v>
      </c>
      <c r="L1" s="223" t="s">
        <v>2285</v>
      </c>
      <c r="M1" s="223" t="s">
        <v>2286</v>
      </c>
      <c r="N1" s="393" t="s">
        <v>2287</v>
      </c>
      <c r="O1" s="393" t="s">
        <v>2288</v>
      </c>
      <c r="P1" s="223" t="s">
        <v>2289</v>
      </c>
      <c r="Q1" s="223" t="s">
        <v>2290</v>
      </c>
      <c r="R1" s="393" t="s">
        <v>2291</v>
      </c>
      <c r="S1" s="393" t="s">
        <v>2292</v>
      </c>
      <c r="T1" s="223" t="s">
        <v>2293</v>
      </c>
      <c r="U1" s="223" t="s">
        <v>2294</v>
      </c>
      <c r="V1" s="393" t="s">
        <v>2295</v>
      </c>
      <c r="W1" s="393" t="s">
        <v>2296</v>
      </c>
      <c r="X1" s="223" t="s">
        <v>2297</v>
      </c>
      <c r="Y1" s="223" t="s">
        <v>2298</v>
      </c>
      <c r="Z1" s="393" t="s">
        <v>2299</v>
      </c>
      <c r="AA1" s="393" t="s">
        <v>2300</v>
      </c>
    </row>
    <row r="2" spans="1:27" x14ac:dyDescent="0.2">
      <c r="A2" s="223">
        <v>0.25</v>
      </c>
      <c r="B2" s="223">
        <v>32</v>
      </c>
      <c r="C2" s="638">
        <v>15.7</v>
      </c>
      <c r="D2" s="648">
        <v>17.600000000000001</v>
      </c>
      <c r="E2" s="223">
        <f t="shared" ref="E2:E62" si="0">D2-C2</f>
        <v>1.9000000000000021</v>
      </c>
      <c r="F2" s="223">
        <f t="shared" ref="F2:F62" si="1">(D2+C2)/2</f>
        <v>16.649999999999999</v>
      </c>
      <c r="G2" s="638">
        <v>5</v>
      </c>
      <c r="H2" s="639">
        <v>7.7</v>
      </c>
      <c r="I2" s="223">
        <f t="shared" ref="I2:I62" si="2">H2-G2</f>
        <v>2.7</v>
      </c>
      <c r="J2" s="223">
        <f t="shared" ref="J2:J62" si="3">(H2+G2)/2</f>
        <v>6.35</v>
      </c>
      <c r="K2" s="395">
        <f t="shared" ref="K2:K61" si="4">J2-J3</f>
        <v>-0.40000000000000036</v>
      </c>
      <c r="L2" s="638">
        <v>24.7</v>
      </c>
      <c r="M2" s="639">
        <v>26.4</v>
      </c>
      <c r="N2" s="223">
        <f t="shared" ref="N2:N62" si="5">M2-L2</f>
        <v>1.6999999999999993</v>
      </c>
      <c r="O2" s="223">
        <f t="shared" ref="O2:O62" si="6">(M2+L2)/2</f>
        <v>25.549999999999997</v>
      </c>
      <c r="P2" s="223">
        <v>1096</v>
      </c>
      <c r="Q2" s="223">
        <v>1146</v>
      </c>
      <c r="R2" s="223">
        <f t="shared" ref="R2:R62" si="7">Q2-P2</f>
        <v>50</v>
      </c>
      <c r="S2" s="223">
        <f t="shared" ref="S2:S62" si="8">(Q2+P2)/2</f>
        <v>1121</v>
      </c>
      <c r="T2" s="223">
        <v>9</v>
      </c>
      <c r="U2" s="223">
        <v>41</v>
      </c>
      <c r="V2" s="223">
        <f t="shared" ref="V2:V62" si="9">U2-T2</f>
        <v>32</v>
      </c>
      <c r="W2" s="223">
        <f t="shared" ref="W2:W62" si="10">(U2+T2)/2</f>
        <v>25</v>
      </c>
      <c r="X2" s="223">
        <v>55</v>
      </c>
      <c r="Y2" s="223">
        <v>61</v>
      </c>
      <c r="Z2" s="223">
        <f t="shared" ref="Z2:Z62" si="11">Y2-X2</f>
        <v>6</v>
      </c>
      <c r="AA2" s="223">
        <f t="shared" ref="AA2:AA62" si="12">(Y2+X2)/2</f>
        <v>58</v>
      </c>
    </row>
    <row r="3" spans="1:27" x14ac:dyDescent="0.2">
      <c r="A3" s="223">
        <v>0.75</v>
      </c>
      <c r="B3" s="223">
        <v>22</v>
      </c>
      <c r="C3" s="638">
        <v>15.7</v>
      </c>
      <c r="D3" s="648">
        <v>17.600000000000001</v>
      </c>
      <c r="E3" s="223">
        <f t="shared" si="0"/>
        <v>1.9000000000000021</v>
      </c>
      <c r="F3" s="223">
        <f t="shared" si="1"/>
        <v>16.649999999999999</v>
      </c>
      <c r="G3" s="640">
        <v>3.8</v>
      </c>
      <c r="H3" s="641">
        <v>9.6999999999999993</v>
      </c>
      <c r="I3" s="223">
        <f t="shared" si="2"/>
        <v>5.8999999999999995</v>
      </c>
      <c r="J3" s="223">
        <f t="shared" si="3"/>
        <v>6.75</v>
      </c>
      <c r="K3" s="396">
        <f t="shared" si="4"/>
        <v>0.40000000000000036</v>
      </c>
      <c r="L3" s="644">
        <v>20.2</v>
      </c>
      <c r="M3" s="639">
        <v>26.4</v>
      </c>
      <c r="N3" s="223">
        <f t="shared" si="5"/>
        <v>6.1999999999999993</v>
      </c>
      <c r="O3" s="223">
        <f t="shared" si="6"/>
        <v>23.299999999999997</v>
      </c>
      <c r="P3" s="223">
        <v>1096</v>
      </c>
      <c r="Q3" s="223">
        <v>1520</v>
      </c>
      <c r="R3" s="223">
        <f t="shared" si="7"/>
        <v>424</v>
      </c>
      <c r="S3" s="223">
        <f t="shared" si="8"/>
        <v>1308</v>
      </c>
      <c r="T3" s="223">
        <v>9</v>
      </c>
      <c r="U3" s="223">
        <v>41</v>
      </c>
      <c r="V3" s="223">
        <f t="shared" si="9"/>
        <v>32</v>
      </c>
      <c r="W3" s="223">
        <f t="shared" si="10"/>
        <v>25</v>
      </c>
      <c r="X3" s="223">
        <v>55</v>
      </c>
      <c r="Y3" s="223">
        <v>61</v>
      </c>
      <c r="Z3" s="223">
        <f t="shared" si="11"/>
        <v>6</v>
      </c>
      <c r="AA3" s="223">
        <f t="shared" si="12"/>
        <v>58</v>
      </c>
    </row>
    <row r="4" spans="1:27" x14ac:dyDescent="0.2">
      <c r="A4" s="223">
        <v>1.25</v>
      </c>
      <c r="B4" s="223">
        <v>27</v>
      </c>
      <c r="C4" s="638">
        <v>15.6</v>
      </c>
      <c r="D4" s="648">
        <v>17.5</v>
      </c>
      <c r="E4" s="223">
        <f t="shared" si="0"/>
        <v>1.9000000000000004</v>
      </c>
      <c r="F4" s="223">
        <f t="shared" si="1"/>
        <v>16.55</v>
      </c>
      <c r="G4" s="638">
        <v>5</v>
      </c>
      <c r="H4" s="639">
        <v>7.7</v>
      </c>
      <c r="I4" s="223">
        <f t="shared" si="2"/>
        <v>2.7</v>
      </c>
      <c r="J4" s="223">
        <f t="shared" si="3"/>
        <v>6.35</v>
      </c>
      <c r="K4" s="396">
        <f t="shared" si="4"/>
        <v>1.0499999999999998</v>
      </c>
      <c r="L4" s="638">
        <v>24.7</v>
      </c>
      <c r="M4" s="641">
        <v>27.6</v>
      </c>
      <c r="N4" s="223">
        <f t="shared" si="5"/>
        <v>2.9000000000000021</v>
      </c>
      <c r="O4" s="223">
        <f t="shared" si="6"/>
        <v>26.15</v>
      </c>
      <c r="P4" s="223">
        <v>823</v>
      </c>
      <c r="Q4" s="223">
        <v>1146</v>
      </c>
      <c r="R4" s="223">
        <f t="shared" si="7"/>
        <v>323</v>
      </c>
      <c r="S4" s="223">
        <f t="shared" si="8"/>
        <v>984.5</v>
      </c>
      <c r="T4" s="223">
        <v>9</v>
      </c>
      <c r="U4" s="223">
        <v>41</v>
      </c>
      <c r="V4" s="223">
        <f t="shared" si="9"/>
        <v>32</v>
      </c>
      <c r="W4" s="223">
        <f t="shared" si="10"/>
        <v>25</v>
      </c>
      <c r="X4" s="223">
        <v>55</v>
      </c>
      <c r="Y4" s="223">
        <v>95</v>
      </c>
      <c r="Z4" s="223">
        <f t="shared" si="11"/>
        <v>40</v>
      </c>
      <c r="AA4" s="223">
        <f t="shared" si="12"/>
        <v>75</v>
      </c>
    </row>
    <row r="5" spans="1:27" x14ac:dyDescent="0.2">
      <c r="A5" s="223">
        <v>1.75</v>
      </c>
      <c r="B5" s="223">
        <v>22</v>
      </c>
      <c r="C5" s="640">
        <v>13.3</v>
      </c>
      <c r="D5" s="648">
        <v>17.600000000000001</v>
      </c>
      <c r="E5" s="223">
        <f t="shared" si="0"/>
        <v>4.3000000000000007</v>
      </c>
      <c r="F5" s="223">
        <f t="shared" si="1"/>
        <v>15.450000000000001</v>
      </c>
      <c r="G5" s="642">
        <v>0.9</v>
      </c>
      <c r="H5" s="641">
        <v>9.6999999999999993</v>
      </c>
      <c r="I5" s="223">
        <f t="shared" si="2"/>
        <v>8.7999999999999989</v>
      </c>
      <c r="J5" s="223">
        <f t="shared" si="3"/>
        <v>5.3</v>
      </c>
      <c r="K5" s="396">
        <f t="shared" si="4"/>
        <v>1.6999999999999997</v>
      </c>
      <c r="L5" s="640">
        <v>23.6</v>
      </c>
      <c r="M5" s="639">
        <v>26.4</v>
      </c>
      <c r="N5" s="223">
        <f t="shared" si="5"/>
        <v>2.7999999999999972</v>
      </c>
      <c r="O5" s="223">
        <f t="shared" si="6"/>
        <v>25</v>
      </c>
      <c r="P5" s="223">
        <v>471</v>
      </c>
      <c r="Q5" s="223">
        <v>1520</v>
      </c>
      <c r="R5" s="223">
        <f t="shared" si="7"/>
        <v>1049</v>
      </c>
      <c r="S5" s="223">
        <f t="shared" si="8"/>
        <v>995.5</v>
      </c>
      <c r="T5" s="223">
        <v>8</v>
      </c>
      <c r="U5" s="223">
        <v>41</v>
      </c>
      <c r="V5" s="223">
        <f t="shared" si="9"/>
        <v>33</v>
      </c>
      <c r="W5" s="223">
        <f t="shared" si="10"/>
        <v>24.5</v>
      </c>
      <c r="X5" s="223">
        <v>51</v>
      </c>
      <c r="Y5" s="223">
        <v>83</v>
      </c>
      <c r="Z5" s="223">
        <f t="shared" si="11"/>
        <v>32</v>
      </c>
      <c r="AA5" s="223">
        <f t="shared" si="12"/>
        <v>67</v>
      </c>
    </row>
    <row r="6" spans="1:27" x14ac:dyDescent="0.2">
      <c r="A6" s="223">
        <v>2.25</v>
      </c>
      <c r="B6" s="223">
        <v>26</v>
      </c>
      <c r="C6" s="643">
        <v>11.6</v>
      </c>
      <c r="D6" s="647">
        <v>16.2</v>
      </c>
      <c r="E6" s="223">
        <f t="shared" si="0"/>
        <v>4.5999999999999996</v>
      </c>
      <c r="F6" s="223">
        <f t="shared" si="1"/>
        <v>13.899999999999999</v>
      </c>
      <c r="G6" s="644">
        <v>-0.3</v>
      </c>
      <c r="H6" s="639">
        <v>7.5</v>
      </c>
      <c r="I6" s="223">
        <f t="shared" si="2"/>
        <v>7.8</v>
      </c>
      <c r="J6" s="223">
        <f t="shared" si="3"/>
        <v>3.6</v>
      </c>
      <c r="K6" s="395">
        <f t="shared" si="4"/>
        <v>-1.6999999999999997</v>
      </c>
      <c r="L6" s="644">
        <v>20.2</v>
      </c>
      <c r="M6" s="639">
        <v>26.4</v>
      </c>
      <c r="N6" s="223">
        <f t="shared" si="5"/>
        <v>6.1999999999999993</v>
      </c>
      <c r="O6" s="223">
        <f t="shared" si="6"/>
        <v>23.299999999999997</v>
      </c>
      <c r="P6" s="223">
        <v>581</v>
      </c>
      <c r="Q6" s="223">
        <v>1520</v>
      </c>
      <c r="R6" s="223">
        <f t="shared" si="7"/>
        <v>939</v>
      </c>
      <c r="S6" s="223">
        <f t="shared" si="8"/>
        <v>1050.5</v>
      </c>
      <c r="T6" s="223">
        <v>18</v>
      </c>
      <c r="U6" s="223">
        <v>41</v>
      </c>
      <c r="V6" s="223">
        <f t="shared" si="9"/>
        <v>23</v>
      </c>
      <c r="W6" s="223">
        <f t="shared" si="10"/>
        <v>29.5</v>
      </c>
      <c r="X6" s="223">
        <v>55</v>
      </c>
      <c r="Y6" s="223">
        <v>68</v>
      </c>
      <c r="Z6" s="223">
        <f t="shared" si="11"/>
        <v>13</v>
      </c>
      <c r="AA6" s="223">
        <f t="shared" si="12"/>
        <v>61.5</v>
      </c>
    </row>
    <row r="7" spans="1:27" x14ac:dyDescent="0.2">
      <c r="A7" s="223">
        <v>2.75</v>
      </c>
      <c r="B7" s="223">
        <v>24</v>
      </c>
      <c r="C7" s="640">
        <v>12.9</v>
      </c>
      <c r="D7" s="648">
        <v>17.600000000000001</v>
      </c>
      <c r="E7" s="223">
        <f t="shared" si="0"/>
        <v>4.7000000000000011</v>
      </c>
      <c r="F7" s="223">
        <f t="shared" si="1"/>
        <v>15.25</v>
      </c>
      <c r="G7" s="642">
        <v>0.9</v>
      </c>
      <c r="H7" s="641">
        <v>9.6999999999999993</v>
      </c>
      <c r="I7" s="223">
        <f t="shared" si="2"/>
        <v>8.7999999999999989</v>
      </c>
      <c r="J7" s="223">
        <f t="shared" si="3"/>
        <v>5.3</v>
      </c>
      <c r="K7" s="395">
        <f t="shared" si="4"/>
        <v>-3.45</v>
      </c>
      <c r="L7" s="640">
        <v>23.6</v>
      </c>
      <c r="M7" s="641">
        <v>27.9</v>
      </c>
      <c r="N7" s="223">
        <f t="shared" si="5"/>
        <v>4.2999999999999972</v>
      </c>
      <c r="O7" s="223">
        <f t="shared" si="6"/>
        <v>25.75</v>
      </c>
      <c r="P7" s="223">
        <v>471</v>
      </c>
      <c r="Q7" s="223">
        <v>1520</v>
      </c>
      <c r="R7" s="223">
        <f t="shared" si="7"/>
        <v>1049</v>
      </c>
      <c r="S7" s="223">
        <f t="shared" si="8"/>
        <v>995.5</v>
      </c>
      <c r="T7" s="223">
        <v>8</v>
      </c>
      <c r="U7" s="223">
        <v>41</v>
      </c>
      <c r="V7" s="223">
        <f t="shared" si="9"/>
        <v>33</v>
      </c>
      <c r="W7" s="223">
        <f t="shared" si="10"/>
        <v>24.5</v>
      </c>
      <c r="X7" s="223">
        <v>55</v>
      </c>
      <c r="Y7" s="223">
        <v>61</v>
      </c>
      <c r="Z7" s="223">
        <f t="shared" si="11"/>
        <v>6</v>
      </c>
      <c r="AA7" s="223">
        <f t="shared" si="12"/>
        <v>58</v>
      </c>
    </row>
    <row r="8" spans="1:27" x14ac:dyDescent="0.2">
      <c r="A8" s="223">
        <v>3.25</v>
      </c>
      <c r="B8" s="223">
        <v>21</v>
      </c>
      <c r="C8" s="638">
        <v>15.6</v>
      </c>
      <c r="D8" s="649">
        <v>18.399999999999999</v>
      </c>
      <c r="E8" s="223">
        <f t="shared" si="0"/>
        <v>2.7999999999999989</v>
      </c>
      <c r="F8" s="223">
        <f t="shared" si="1"/>
        <v>17</v>
      </c>
      <c r="G8" s="638">
        <v>5</v>
      </c>
      <c r="H8" s="651">
        <v>12.5</v>
      </c>
      <c r="I8" s="223">
        <f t="shared" si="2"/>
        <v>7.5</v>
      </c>
      <c r="J8" s="223">
        <f t="shared" si="3"/>
        <v>8.75</v>
      </c>
      <c r="K8" s="396">
        <f t="shared" si="4"/>
        <v>3.95</v>
      </c>
      <c r="L8" s="638">
        <v>24.7</v>
      </c>
      <c r="M8" s="652">
        <v>28.1</v>
      </c>
      <c r="N8" s="223">
        <f t="shared" si="5"/>
        <v>3.4000000000000021</v>
      </c>
      <c r="O8" s="223">
        <f t="shared" si="6"/>
        <v>26.4</v>
      </c>
      <c r="P8" s="223">
        <v>823</v>
      </c>
      <c r="Q8" s="223">
        <v>1520</v>
      </c>
      <c r="R8" s="223">
        <f t="shared" si="7"/>
        <v>697</v>
      </c>
      <c r="S8" s="223">
        <f t="shared" si="8"/>
        <v>1171.5</v>
      </c>
      <c r="T8" s="223">
        <v>18</v>
      </c>
      <c r="U8" s="223">
        <v>41</v>
      </c>
      <c r="V8" s="223">
        <f t="shared" si="9"/>
        <v>23</v>
      </c>
      <c r="W8" s="223">
        <f t="shared" si="10"/>
        <v>29.5</v>
      </c>
      <c r="X8" s="223">
        <v>49</v>
      </c>
      <c r="Y8" s="223">
        <v>61</v>
      </c>
      <c r="Z8" s="223">
        <f t="shared" si="11"/>
        <v>12</v>
      </c>
      <c r="AA8" s="223">
        <f t="shared" si="12"/>
        <v>55</v>
      </c>
    </row>
    <row r="9" spans="1:27" x14ac:dyDescent="0.2">
      <c r="A9" s="223">
        <v>3.75</v>
      </c>
      <c r="B9" s="223">
        <v>21</v>
      </c>
      <c r="C9" s="643">
        <v>11.6</v>
      </c>
      <c r="D9" s="648">
        <v>17.600000000000001</v>
      </c>
      <c r="E9" s="223">
        <f t="shared" si="0"/>
        <v>6.0000000000000018</v>
      </c>
      <c r="F9" s="223">
        <f t="shared" si="1"/>
        <v>14.600000000000001</v>
      </c>
      <c r="G9" s="644">
        <v>-0.1</v>
      </c>
      <c r="H9" s="641">
        <v>9.6999999999999993</v>
      </c>
      <c r="I9" s="223">
        <f t="shared" si="2"/>
        <v>9.7999999999999989</v>
      </c>
      <c r="J9" s="223">
        <f t="shared" si="3"/>
        <v>4.8</v>
      </c>
      <c r="K9" s="370">
        <f t="shared" si="4"/>
        <v>0</v>
      </c>
      <c r="L9" s="642">
        <v>21.7</v>
      </c>
      <c r="M9" s="641">
        <v>27.9</v>
      </c>
      <c r="N9" s="223">
        <f t="shared" si="5"/>
        <v>6.1999999999999993</v>
      </c>
      <c r="O9" s="223">
        <f t="shared" si="6"/>
        <v>24.799999999999997</v>
      </c>
      <c r="P9" s="223">
        <v>471</v>
      </c>
      <c r="Q9" s="223">
        <v>1520</v>
      </c>
      <c r="R9" s="223">
        <f t="shared" si="7"/>
        <v>1049</v>
      </c>
      <c r="S9" s="223">
        <f t="shared" si="8"/>
        <v>995.5</v>
      </c>
      <c r="T9" s="223">
        <v>8</v>
      </c>
      <c r="U9" s="223">
        <v>41</v>
      </c>
      <c r="V9" s="223">
        <f t="shared" si="9"/>
        <v>33</v>
      </c>
      <c r="W9" s="223">
        <f t="shared" si="10"/>
        <v>24.5</v>
      </c>
      <c r="X9" s="223">
        <v>55</v>
      </c>
      <c r="Y9" s="223">
        <v>61</v>
      </c>
      <c r="Z9" s="223">
        <f t="shared" si="11"/>
        <v>6</v>
      </c>
      <c r="AA9" s="223">
        <f t="shared" si="12"/>
        <v>58</v>
      </c>
    </row>
    <row r="10" spans="1:27" x14ac:dyDescent="0.2">
      <c r="A10" s="223">
        <v>7.25</v>
      </c>
      <c r="B10" s="223">
        <v>25</v>
      </c>
      <c r="C10" s="643">
        <v>11.8</v>
      </c>
      <c r="D10" s="648">
        <v>17.600000000000001</v>
      </c>
      <c r="E10" s="223">
        <f t="shared" si="0"/>
        <v>5.8000000000000007</v>
      </c>
      <c r="F10" s="223">
        <f t="shared" si="1"/>
        <v>14.700000000000001</v>
      </c>
      <c r="G10" s="644">
        <v>-0.1</v>
      </c>
      <c r="H10" s="641">
        <v>9.6999999999999993</v>
      </c>
      <c r="I10" s="223">
        <f t="shared" si="2"/>
        <v>9.7999999999999989</v>
      </c>
      <c r="J10" s="223">
        <f t="shared" si="3"/>
        <v>4.8</v>
      </c>
      <c r="K10" s="395">
        <f t="shared" si="4"/>
        <v>-1.2999999999999998</v>
      </c>
      <c r="L10" s="642">
        <v>21.7</v>
      </c>
      <c r="M10" s="641">
        <v>27.6</v>
      </c>
      <c r="N10" s="223">
        <f t="shared" si="5"/>
        <v>5.9000000000000021</v>
      </c>
      <c r="O10" s="223">
        <f t="shared" si="6"/>
        <v>24.65</v>
      </c>
      <c r="P10" s="223">
        <v>581</v>
      </c>
      <c r="Q10" s="223">
        <v>1520</v>
      </c>
      <c r="R10" s="223">
        <f t="shared" si="7"/>
        <v>939</v>
      </c>
      <c r="S10" s="223">
        <f t="shared" si="8"/>
        <v>1050.5</v>
      </c>
      <c r="T10" s="223">
        <v>8</v>
      </c>
      <c r="U10" s="223">
        <v>41</v>
      </c>
      <c r="V10" s="223">
        <f t="shared" si="9"/>
        <v>33</v>
      </c>
      <c r="W10" s="223">
        <f t="shared" si="10"/>
        <v>24.5</v>
      </c>
      <c r="X10" s="223">
        <v>55</v>
      </c>
      <c r="Y10" s="223">
        <v>61</v>
      </c>
      <c r="Z10" s="223">
        <f t="shared" si="11"/>
        <v>6</v>
      </c>
      <c r="AA10" s="223">
        <f t="shared" si="12"/>
        <v>58</v>
      </c>
    </row>
    <row r="11" spans="1:27" x14ac:dyDescent="0.2">
      <c r="A11" s="223">
        <v>7.75</v>
      </c>
      <c r="B11" s="223">
        <v>18</v>
      </c>
      <c r="C11" s="643">
        <v>11.6</v>
      </c>
      <c r="D11" s="649">
        <v>18.399999999999999</v>
      </c>
      <c r="E11" s="223">
        <f t="shared" si="0"/>
        <v>6.7999999999999989</v>
      </c>
      <c r="F11" s="223">
        <f t="shared" si="1"/>
        <v>15</v>
      </c>
      <c r="G11" s="644">
        <v>-0.3</v>
      </c>
      <c r="H11" s="651">
        <v>12.5</v>
      </c>
      <c r="I11" s="223">
        <f t="shared" si="2"/>
        <v>12.8</v>
      </c>
      <c r="J11" s="223">
        <f t="shared" si="3"/>
        <v>6.1</v>
      </c>
      <c r="K11" s="396">
        <f t="shared" si="4"/>
        <v>2.2999999999999994</v>
      </c>
      <c r="L11" s="642">
        <v>21.7</v>
      </c>
      <c r="M11" s="652">
        <v>28.1</v>
      </c>
      <c r="N11" s="223">
        <f t="shared" si="5"/>
        <v>6.4000000000000021</v>
      </c>
      <c r="O11" s="223">
        <f t="shared" si="6"/>
        <v>24.9</v>
      </c>
      <c r="P11" s="223">
        <v>453</v>
      </c>
      <c r="Q11" s="223">
        <v>1520</v>
      </c>
      <c r="R11" s="223">
        <f t="shared" si="7"/>
        <v>1067</v>
      </c>
      <c r="S11" s="223">
        <f t="shared" si="8"/>
        <v>986.5</v>
      </c>
      <c r="T11" s="223">
        <v>8</v>
      </c>
      <c r="U11" s="223">
        <v>41</v>
      </c>
      <c r="V11" s="223">
        <f t="shared" si="9"/>
        <v>33</v>
      </c>
      <c r="W11" s="223">
        <f t="shared" si="10"/>
        <v>24.5</v>
      </c>
      <c r="X11" s="223">
        <v>45</v>
      </c>
      <c r="Y11" s="223">
        <v>61</v>
      </c>
      <c r="Z11" s="223">
        <f t="shared" si="11"/>
        <v>16</v>
      </c>
      <c r="AA11" s="223">
        <f t="shared" si="12"/>
        <v>53</v>
      </c>
    </row>
    <row r="12" spans="1:27" x14ac:dyDescent="0.2">
      <c r="A12" s="223">
        <v>8.15</v>
      </c>
      <c r="B12" s="223">
        <v>21</v>
      </c>
      <c r="C12" s="643">
        <v>11.6</v>
      </c>
      <c r="D12" s="648">
        <v>17.5</v>
      </c>
      <c r="E12" s="223">
        <f t="shared" si="0"/>
        <v>5.9</v>
      </c>
      <c r="F12" s="223">
        <f t="shared" si="1"/>
        <v>14.55</v>
      </c>
      <c r="G12" s="644">
        <v>-0.1</v>
      </c>
      <c r="H12" s="639">
        <v>7.7</v>
      </c>
      <c r="I12" s="223">
        <f t="shared" si="2"/>
        <v>7.8</v>
      </c>
      <c r="J12" s="223">
        <f t="shared" si="3"/>
        <v>3.8000000000000003</v>
      </c>
      <c r="K12" s="396">
        <f t="shared" si="4"/>
        <v>0.10000000000000009</v>
      </c>
      <c r="L12" s="642">
        <v>21.7</v>
      </c>
      <c r="M12" s="641">
        <v>27.9</v>
      </c>
      <c r="N12" s="223">
        <f t="shared" si="5"/>
        <v>6.1999999999999993</v>
      </c>
      <c r="O12" s="223">
        <f t="shared" si="6"/>
        <v>24.799999999999997</v>
      </c>
      <c r="P12" s="223">
        <v>451</v>
      </c>
      <c r="Q12" s="223">
        <v>1146</v>
      </c>
      <c r="R12" s="223">
        <f t="shared" si="7"/>
        <v>695</v>
      </c>
      <c r="S12" s="223">
        <f t="shared" si="8"/>
        <v>798.5</v>
      </c>
      <c r="T12" s="223">
        <v>9</v>
      </c>
      <c r="U12" s="223">
        <v>41</v>
      </c>
      <c r="V12" s="223">
        <f t="shared" si="9"/>
        <v>32</v>
      </c>
      <c r="W12" s="223">
        <f t="shared" si="10"/>
        <v>25</v>
      </c>
      <c r="X12" s="223">
        <v>47</v>
      </c>
      <c r="Y12" s="223">
        <v>61</v>
      </c>
      <c r="Z12" s="223">
        <f t="shared" si="11"/>
        <v>14</v>
      </c>
      <c r="AA12" s="223">
        <f t="shared" si="12"/>
        <v>54</v>
      </c>
    </row>
    <row r="13" spans="1:27" x14ac:dyDescent="0.2">
      <c r="A13" s="223">
        <v>8.4</v>
      </c>
      <c r="B13" s="223">
        <v>15</v>
      </c>
      <c r="C13" s="643">
        <v>11.6</v>
      </c>
      <c r="D13" s="648">
        <v>17.5</v>
      </c>
      <c r="E13" s="223">
        <f t="shared" si="0"/>
        <v>5.9</v>
      </c>
      <c r="F13" s="223">
        <f t="shared" si="1"/>
        <v>14.55</v>
      </c>
      <c r="G13" s="644">
        <v>-0.3</v>
      </c>
      <c r="H13" s="639">
        <v>7.7</v>
      </c>
      <c r="I13" s="223">
        <f t="shared" si="2"/>
        <v>8</v>
      </c>
      <c r="J13" s="223">
        <f t="shared" si="3"/>
        <v>3.7</v>
      </c>
      <c r="K13" s="395">
        <f t="shared" si="4"/>
        <v>-0.99999999999999911</v>
      </c>
      <c r="L13" s="642">
        <v>21.7</v>
      </c>
      <c r="M13" s="639">
        <v>26.4</v>
      </c>
      <c r="N13" s="223">
        <f t="shared" si="5"/>
        <v>4.6999999999999993</v>
      </c>
      <c r="O13" s="223">
        <f t="shared" si="6"/>
        <v>24.049999999999997</v>
      </c>
      <c r="P13" s="223">
        <v>471</v>
      </c>
      <c r="Q13" s="223">
        <v>1146</v>
      </c>
      <c r="R13" s="223">
        <f t="shared" si="7"/>
        <v>675</v>
      </c>
      <c r="S13" s="223">
        <f t="shared" si="8"/>
        <v>808.5</v>
      </c>
      <c r="T13" s="223">
        <v>9</v>
      </c>
      <c r="U13" s="223">
        <v>41</v>
      </c>
      <c r="V13" s="223">
        <f t="shared" si="9"/>
        <v>32</v>
      </c>
      <c r="W13" s="223">
        <f t="shared" si="10"/>
        <v>25</v>
      </c>
      <c r="X13" s="223">
        <v>47</v>
      </c>
      <c r="Y13" s="223">
        <v>83</v>
      </c>
      <c r="Z13" s="223">
        <f t="shared" si="11"/>
        <v>36</v>
      </c>
      <c r="AA13" s="223">
        <f t="shared" si="12"/>
        <v>65</v>
      </c>
    </row>
    <row r="14" spans="1:27" x14ac:dyDescent="0.2">
      <c r="A14" s="223">
        <v>8.75</v>
      </c>
      <c r="B14" s="223">
        <v>21</v>
      </c>
      <c r="C14" s="643">
        <v>11.6</v>
      </c>
      <c r="D14" s="648">
        <v>17.600000000000001</v>
      </c>
      <c r="E14" s="223">
        <f t="shared" si="0"/>
        <v>6.0000000000000018</v>
      </c>
      <c r="F14" s="223">
        <f t="shared" si="1"/>
        <v>14.600000000000001</v>
      </c>
      <c r="G14" s="644">
        <v>-0.3</v>
      </c>
      <c r="H14" s="641">
        <v>9.6999999999999993</v>
      </c>
      <c r="I14" s="223">
        <f t="shared" si="2"/>
        <v>10</v>
      </c>
      <c r="J14" s="223">
        <f t="shared" si="3"/>
        <v>4.6999999999999993</v>
      </c>
      <c r="K14" s="395">
        <f t="shared" si="4"/>
        <v>-2.0500000000000007</v>
      </c>
      <c r="L14" s="642">
        <v>21.7</v>
      </c>
      <c r="M14" s="639">
        <v>26.4</v>
      </c>
      <c r="N14" s="223">
        <f t="shared" si="5"/>
        <v>4.6999999999999993</v>
      </c>
      <c r="O14" s="223">
        <f t="shared" si="6"/>
        <v>24.049999999999997</v>
      </c>
      <c r="P14" s="223">
        <v>473</v>
      </c>
      <c r="Q14" s="223">
        <v>1520</v>
      </c>
      <c r="R14" s="223">
        <f t="shared" si="7"/>
        <v>1047</v>
      </c>
      <c r="S14" s="223">
        <f t="shared" si="8"/>
        <v>996.5</v>
      </c>
      <c r="T14" s="223">
        <v>9</v>
      </c>
      <c r="U14" s="223">
        <v>41</v>
      </c>
      <c r="V14" s="223">
        <f t="shared" si="9"/>
        <v>32</v>
      </c>
      <c r="W14" s="223">
        <f t="shared" si="10"/>
        <v>25</v>
      </c>
      <c r="X14" s="223">
        <v>47</v>
      </c>
      <c r="Y14" s="223">
        <v>83</v>
      </c>
      <c r="Z14" s="223">
        <f t="shared" si="11"/>
        <v>36</v>
      </c>
      <c r="AA14" s="223">
        <f t="shared" si="12"/>
        <v>65</v>
      </c>
    </row>
    <row r="15" spans="1:27" x14ac:dyDescent="0.2">
      <c r="A15" s="223">
        <v>9.1999999999999993</v>
      </c>
      <c r="B15" s="223">
        <v>25</v>
      </c>
      <c r="C15" s="638">
        <v>15.7</v>
      </c>
      <c r="D15" s="648">
        <v>17.600000000000001</v>
      </c>
      <c r="E15" s="223">
        <f t="shared" si="0"/>
        <v>1.9000000000000021</v>
      </c>
      <c r="F15" s="223">
        <f t="shared" si="1"/>
        <v>16.649999999999999</v>
      </c>
      <c r="G15" s="640">
        <v>3.8</v>
      </c>
      <c r="H15" s="641">
        <v>9.6999999999999993</v>
      </c>
      <c r="I15" s="223">
        <f t="shared" si="2"/>
        <v>5.8999999999999995</v>
      </c>
      <c r="J15" s="223">
        <f t="shared" si="3"/>
        <v>6.75</v>
      </c>
      <c r="K15" s="396">
        <f t="shared" si="4"/>
        <v>1.5</v>
      </c>
      <c r="L15" s="642">
        <v>21.7</v>
      </c>
      <c r="M15" s="641">
        <v>27.9</v>
      </c>
      <c r="N15" s="223">
        <f t="shared" si="5"/>
        <v>6.1999999999999993</v>
      </c>
      <c r="O15" s="223">
        <f t="shared" si="6"/>
        <v>24.799999999999997</v>
      </c>
      <c r="P15" s="223">
        <v>1096</v>
      </c>
      <c r="Q15" s="223">
        <v>1520</v>
      </c>
      <c r="R15" s="223">
        <f t="shared" si="7"/>
        <v>424</v>
      </c>
      <c r="S15" s="223">
        <f t="shared" si="8"/>
        <v>1308</v>
      </c>
      <c r="T15" s="223">
        <v>9</v>
      </c>
      <c r="U15" s="223">
        <v>41</v>
      </c>
      <c r="V15" s="223">
        <f t="shared" si="9"/>
        <v>32</v>
      </c>
      <c r="W15" s="223">
        <f t="shared" si="10"/>
        <v>25</v>
      </c>
      <c r="X15" s="223">
        <v>47</v>
      </c>
      <c r="Y15" s="223">
        <v>83</v>
      </c>
      <c r="Z15" s="223">
        <f t="shared" si="11"/>
        <v>36</v>
      </c>
      <c r="AA15" s="223">
        <f t="shared" si="12"/>
        <v>65</v>
      </c>
    </row>
    <row r="16" spans="1:27" x14ac:dyDescent="0.2">
      <c r="A16" s="223">
        <v>9.6</v>
      </c>
      <c r="B16" s="223">
        <v>19</v>
      </c>
      <c r="C16" s="640">
        <v>12.9</v>
      </c>
      <c r="D16" s="649">
        <v>18.399999999999999</v>
      </c>
      <c r="E16" s="223">
        <f t="shared" si="0"/>
        <v>5.4999999999999982</v>
      </c>
      <c r="F16" s="223">
        <f t="shared" si="1"/>
        <v>15.649999999999999</v>
      </c>
      <c r="G16" s="642">
        <v>0.9</v>
      </c>
      <c r="H16" s="641">
        <v>9.6</v>
      </c>
      <c r="I16" s="223">
        <f t="shared" si="2"/>
        <v>8.6999999999999993</v>
      </c>
      <c r="J16" s="223">
        <f t="shared" si="3"/>
        <v>5.25</v>
      </c>
      <c r="K16" s="395">
        <f t="shared" si="4"/>
        <v>-4.9999999999999822E-2</v>
      </c>
      <c r="L16" s="640">
        <v>23.6</v>
      </c>
      <c r="M16" s="652">
        <v>28.5</v>
      </c>
      <c r="N16" s="223">
        <f t="shared" si="5"/>
        <v>4.8999999999999986</v>
      </c>
      <c r="O16" s="223">
        <f t="shared" si="6"/>
        <v>26.05</v>
      </c>
      <c r="P16" s="223">
        <v>473</v>
      </c>
      <c r="Q16" s="223">
        <v>1520</v>
      </c>
      <c r="R16" s="223">
        <f t="shared" si="7"/>
        <v>1047</v>
      </c>
      <c r="S16" s="223">
        <f t="shared" si="8"/>
        <v>996.5</v>
      </c>
      <c r="T16" s="223">
        <v>8</v>
      </c>
      <c r="U16" s="223">
        <v>41</v>
      </c>
      <c r="V16" s="223">
        <f t="shared" si="9"/>
        <v>33</v>
      </c>
      <c r="W16" s="223">
        <f t="shared" si="10"/>
        <v>24.5</v>
      </c>
      <c r="X16" s="223">
        <v>108</v>
      </c>
      <c r="Y16" s="223">
        <v>172</v>
      </c>
      <c r="Z16" s="223">
        <f t="shared" si="11"/>
        <v>64</v>
      </c>
      <c r="AA16" s="223">
        <f t="shared" si="12"/>
        <v>140</v>
      </c>
    </row>
    <row r="17" spans="1:27" x14ac:dyDescent="0.2">
      <c r="A17" s="223">
        <v>10.4</v>
      </c>
      <c r="B17" s="223">
        <v>18</v>
      </c>
      <c r="C17" s="643">
        <v>11.6</v>
      </c>
      <c r="D17" s="649">
        <v>18.3</v>
      </c>
      <c r="E17" s="223">
        <f t="shared" si="0"/>
        <v>6.7000000000000011</v>
      </c>
      <c r="F17" s="223">
        <f t="shared" si="1"/>
        <v>14.95</v>
      </c>
      <c r="G17" s="644">
        <v>-0.3</v>
      </c>
      <c r="H17" s="652">
        <v>10.9</v>
      </c>
      <c r="I17" s="223">
        <f t="shared" si="2"/>
        <v>11.200000000000001</v>
      </c>
      <c r="J17" s="223">
        <f t="shared" si="3"/>
        <v>5.3</v>
      </c>
      <c r="K17" s="395">
        <f t="shared" si="4"/>
        <v>-2.0499999999999998</v>
      </c>
      <c r="L17" s="642">
        <v>21.7</v>
      </c>
      <c r="M17" s="641">
        <v>27.6</v>
      </c>
      <c r="N17" s="223">
        <f t="shared" si="5"/>
        <v>5.9000000000000021</v>
      </c>
      <c r="O17" s="223">
        <f t="shared" si="6"/>
        <v>24.65</v>
      </c>
      <c r="P17" s="223">
        <v>422</v>
      </c>
      <c r="Q17" s="223">
        <v>1520</v>
      </c>
      <c r="R17" s="223">
        <f t="shared" si="7"/>
        <v>1098</v>
      </c>
      <c r="S17" s="223">
        <f t="shared" si="8"/>
        <v>971</v>
      </c>
      <c r="T17" s="223">
        <v>8</v>
      </c>
      <c r="U17" s="223">
        <v>41</v>
      </c>
      <c r="V17" s="223">
        <f t="shared" si="9"/>
        <v>33</v>
      </c>
      <c r="W17" s="223">
        <f t="shared" si="10"/>
        <v>24.5</v>
      </c>
      <c r="X17" s="223">
        <v>47</v>
      </c>
      <c r="Y17" s="223">
        <v>122</v>
      </c>
      <c r="Z17" s="223">
        <f t="shared" si="11"/>
        <v>75</v>
      </c>
      <c r="AA17" s="223">
        <f t="shared" si="12"/>
        <v>84.5</v>
      </c>
    </row>
    <row r="18" spans="1:27" x14ac:dyDescent="0.2">
      <c r="A18" s="223">
        <v>10.9</v>
      </c>
      <c r="B18" s="223">
        <v>19</v>
      </c>
      <c r="C18" s="638">
        <v>15.6</v>
      </c>
      <c r="D18" s="648">
        <v>17.600000000000001</v>
      </c>
      <c r="E18" s="223">
        <f t="shared" si="0"/>
        <v>2.0000000000000018</v>
      </c>
      <c r="F18" s="223">
        <f t="shared" si="1"/>
        <v>16.600000000000001</v>
      </c>
      <c r="G18" s="638">
        <v>5</v>
      </c>
      <c r="H18" s="641">
        <v>9.6999999999999993</v>
      </c>
      <c r="I18" s="223">
        <f t="shared" si="2"/>
        <v>4.6999999999999993</v>
      </c>
      <c r="J18" s="223">
        <f t="shared" si="3"/>
        <v>7.35</v>
      </c>
      <c r="K18" s="396">
        <f t="shared" si="4"/>
        <v>1</v>
      </c>
      <c r="L18" s="638">
        <v>24.7</v>
      </c>
      <c r="M18" s="639">
        <v>26.4</v>
      </c>
      <c r="N18" s="223">
        <f t="shared" si="5"/>
        <v>1.6999999999999993</v>
      </c>
      <c r="O18" s="223">
        <f t="shared" si="6"/>
        <v>25.549999999999997</v>
      </c>
      <c r="P18" s="223">
        <v>823</v>
      </c>
      <c r="Q18" s="223">
        <v>1520</v>
      </c>
      <c r="R18" s="223">
        <f t="shared" si="7"/>
        <v>697</v>
      </c>
      <c r="S18" s="223">
        <f t="shared" si="8"/>
        <v>1171.5</v>
      </c>
      <c r="T18" s="223">
        <v>8</v>
      </c>
      <c r="U18" s="223">
        <v>41</v>
      </c>
      <c r="V18" s="223">
        <f t="shared" si="9"/>
        <v>33</v>
      </c>
      <c r="W18" s="223">
        <f t="shared" si="10"/>
        <v>24.5</v>
      </c>
      <c r="X18" s="223">
        <v>79</v>
      </c>
      <c r="Y18" s="223">
        <v>83</v>
      </c>
      <c r="Z18" s="223">
        <f t="shared" si="11"/>
        <v>4</v>
      </c>
      <c r="AA18" s="223">
        <f t="shared" si="12"/>
        <v>81</v>
      </c>
    </row>
    <row r="19" spans="1:27" x14ac:dyDescent="0.2">
      <c r="A19" s="223">
        <v>11.25</v>
      </c>
      <c r="B19" s="223">
        <v>28</v>
      </c>
      <c r="C19" s="638">
        <v>15.6</v>
      </c>
      <c r="D19" s="648">
        <v>17.5</v>
      </c>
      <c r="E19" s="223">
        <f t="shared" si="0"/>
        <v>1.9000000000000004</v>
      </c>
      <c r="F19" s="223">
        <f t="shared" si="1"/>
        <v>16.55</v>
      </c>
      <c r="G19" s="638">
        <v>5</v>
      </c>
      <c r="H19" s="639">
        <v>7.7</v>
      </c>
      <c r="I19" s="223">
        <f t="shared" si="2"/>
        <v>2.7</v>
      </c>
      <c r="J19" s="223">
        <f t="shared" si="3"/>
        <v>6.35</v>
      </c>
      <c r="K19" s="395">
        <f t="shared" si="4"/>
        <v>-0.40000000000000036</v>
      </c>
      <c r="L19" s="638">
        <v>24.7</v>
      </c>
      <c r="M19" s="639">
        <v>26.4</v>
      </c>
      <c r="N19" s="223">
        <f t="shared" si="5"/>
        <v>1.6999999999999993</v>
      </c>
      <c r="O19" s="223">
        <f t="shared" si="6"/>
        <v>25.549999999999997</v>
      </c>
      <c r="P19" s="223">
        <v>823</v>
      </c>
      <c r="Q19" s="223">
        <v>1520</v>
      </c>
      <c r="R19" s="223">
        <f t="shared" si="7"/>
        <v>697</v>
      </c>
      <c r="S19" s="223">
        <f t="shared" si="8"/>
        <v>1171.5</v>
      </c>
      <c r="T19" s="223">
        <v>8</v>
      </c>
      <c r="U19" s="223">
        <v>41</v>
      </c>
      <c r="V19" s="223">
        <f t="shared" si="9"/>
        <v>33</v>
      </c>
      <c r="W19" s="223">
        <f t="shared" si="10"/>
        <v>24.5</v>
      </c>
      <c r="X19" s="223">
        <v>79</v>
      </c>
      <c r="Y19" s="223">
        <v>83</v>
      </c>
      <c r="Z19" s="223">
        <f t="shared" si="11"/>
        <v>4</v>
      </c>
      <c r="AA19" s="223">
        <f t="shared" si="12"/>
        <v>81</v>
      </c>
    </row>
    <row r="20" spans="1:27" x14ac:dyDescent="0.2">
      <c r="A20" s="223">
        <v>12.4</v>
      </c>
      <c r="B20" s="223">
        <v>22</v>
      </c>
      <c r="C20" s="638">
        <v>15.7</v>
      </c>
      <c r="D20" s="648">
        <v>17.600000000000001</v>
      </c>
      <c r="E20" s="223">
        <f t="shared" si="0"/>
        <v>1.9000000000000021</v>
      </c>
      <c r="F20" s="223">
        <f t="shared" si="1"/>
        <v>16.649999999999999</v>
      </c>
      <c r="G20" s="640">
        <v>3.8</v>
      </c>
      <c r="H20" s="641">
        <v>9.6999999999999993</v>
      </c>
      <c r="I20" s="223">
        <f t="shared" si="2"/>
        <v>5.8999999999999995</v>
      </c>
      <c r="J20" s="223">
        <f t="shared" si="3"/>
        <v>6.75</v>
      </c>
      <c r="K20" s="370">
        <f t="shared" si="4"/>
        <v>0</v>
      </c>
      <c r="L20" s="642">
        <v>21.7</v>
      </c>
      <c r="M20" s="639">
        <v>26.4</v>
      </c>
      <c r="N20" s="223">
        <f t="shared" si="5"/>
        <v>4.6999999999999993</v>
      </c>
      <c r="O20" s="223">
        <f t="shared" si="6"/>
        <v>24.049999999999997</v>
      </c>
      <c r="P20" s="223">
        <v>1096</v>
      </c>
      <c r="Q20" s="223">
        <v>1520</v>
      </c>
      <c r="R20" s="223">
        <f t="shared" si="7"/>
        <v>424</v>
      </c>
      <c r="S20" s="223">
        <f t="shared" si="8"/>
        <v>1308</v>
      </c>
      <c r="T20" s="223">
        <v>8</v>
      </c>
      <c r="U20" s="223">
        <v>41</v>
      </c>
      <c r="V20" s="223">
        <f t="shared" si="9"/>
        <v>33</v>
      </c>
      <c r="W20" s="223">
        <f t="shared" si="10"/>
        <v>24.5</v>
      </c>
      <c r="X20" s="223">
        <v>55</v>
      </c>
      <c r="Y20" s="223">
        <v>83</v>
      </c>
      <c r="Z20" s="223">
        <f t="shared" si="11"/>
        <v>28</v>
      </c>
      <c r="AA20" s="223">
        <f t="shared" si="12"/>
        <v>69</v>
      </c>
    </row>
    <row r="21" spans="1:27" x14ac:dyDescent="0.2">
      <c r="A21" s="223">
        <v>13.2</v>
      </c>
      <c r="B21" s="223">
        <v>21</v>
      </c>
      <c r="C21" s="638">
        <v>15.7</v>
      </c>
      <c r="D21" s="648">
        <v>17.600000000000001</v>
      </c>
      <c r="E21" s="223">
        <f t="shared" si="0"/>
        <v>1.9000000000000021</v>
      </c>
      <c r="F21" s="223">
        <f t="shared" si="1"/>
        <v>16.649999999999999</v>
      </c>
      <c r="G21" s="640">
        <v>3.8</v>
      </c>
      <c r="H21" s="641">
        <v>9.6999999999999993</v>
      </c>
      <c r="I21" s="223">
        <f t="shared" si="2"/>
        <v>5.8999999999999995</v>
      </c>
      <c r="J21" s="223">
        <f t="shared" si="3"/>
        <v>6.75</v>
      </c>
      <c r="K21" s="370">
        <f t="shared" si="4"/>
        <v>0</v>
      </c>
      <c r="L21" s="640">
        <v>23.6</v>
      </c>
      <c r="M21" s="639">
        <v>26.4</v>
      </c>
      <c r="N21" s="223">
        <f t="shared" si="5"/>
        <v>2.7999999999999972</v>
      </c>
      <c r="O21" s="223">
        <f t="shared" si="6"/>
        <v>25</v>
      </c>
      <c r="P21" s="223">
        <v>1096</v>
      </c>
      <c r="Q21" s="223">
        <v>1520</v>
      </c>
      <c r="R21" s="223">
        <f t="shared" si="7"/>
        <v>424</v>
      </c>
      <c r="S21" s="223">
        <f t="shared" si="8"/>
        <v>1308</v>
      </c>
      <c r="T21" s="223">
        <v>8</v>
      </c>
      <c r="U21" s="223">
        <v>41</v>
      </c>
      <c r="V21" s="223">
        <f t="shared" si="9"/>
        <v>33</v>
      </c>
      <c r="W21" s="223">
        <f t="shared" si="10"/>
        <v>24.5</v>
      </c>
      <c r="X21" s="223">
        <v>51</v>
      </c>
      <c r="Y21" s="223">
        <v>83</v>
      </c>
      <c r="Z21" s="223">
        <f t="shared" si="11"/>
        <v>32</v>
      </c>
      <c r="AA21" s="223">
        <f t="shared" si="12"/>
        <v>67</v>
      </c>
    </row>
    <row r="22" spans="1:27" x14ac:dyDescent="0.2">
      <c r="A22" s="223">
        <v>13.7</v>
      </c>
      <c r="B22" s="223">
        <v>21</v>
      </c>
      <c r="C22" s="638">
        <v>15.7</v>
      </c>
      <c r="D22" s="648">
        <v>17.600000000000001</v>
      </c>
      <c r="E22" s="223">
        <f t="shared" si="0"/>
        <v>1.9000000000000021</v>
      </c>
      <c r="F22" s="223">
        <f t="shared" si="1"/>
        <v>16.649999999999999</v>
      </c>
      <c r="G22" s="640">
        <v>3.8</v>
      </c>
      <c r="H22" s="641">
        <v>9.6999999999999993</v>
      </c>
      <c r="I22" s="223">
        <f t="shared" si="2"/>
        <v>5.8999999999999995</v>
      </c>
      <c r="J22" s="223">
        <f t="shared" si="3"/>
        <v>6.75</v>
      </c>
      <c r="K22" s="396">
        <f t="shared" si="4"/>
        <v>2.4500000000000002</v>
      </c>
      <c r="L22" s="640">
        <v>23.6</v>
      </c>
      <c r="M22" s="639">
        <v>26.4</v>
      </c>
      <c r="N22" s="223">
        <f t="shared" si="5"/>
        <v>2.7999999999999972</v>
      </c>
      <c r="O22" s="223">
        <f t="shared" si="6"/>
        <v>25</v>
      </c>
      <c r="P22" s="223">
        <v>1096</v>
      </c>
      <c r="Q22" s="223">
        <v>1520</v>
      </c>
      <c r="R22" s="223">
        <f t="shared" si="7"/>
        <v>424</v>
      </c>
      <c r="S22" s="223">
        <f t="shared" si="8"/>
        <v>1308</v>
      </c>
      <c r="T22" s="223">
        <v>9</v>
      </c>
      <c r="U22" s="223">
        <v>41</v>
      </c>
      <c r="V22" s="223">
        <f t="shared" si="9"/>
        <v>32</v>
      </c>
      <c r="W22" s="223">
        <f t="shared" si="10"/>
        <v>25</v>
      </c>
      <c r="X22" s="223">
        <v>51</v>
      </c>
      <c r="Y22" s="223">
        <v>83</v>
      </c>
      <c r="Z22" s="223">
        <f t="shared" si="11"/>
        <v>32</v>
      </c>
      <c r="AA22" s="223">
        <f t="shared" si="12"/>
        <v>67</v>
      </c>
    </row>
    <row r="23" spans="1:27" x14ac:dyDescent="0.2">
      <c r="A23" s="223">
        <v>14.25</v>
      </c>
      <c r="B23" s="223">
        <v>19</v>
      </c>
      <c r="C23" s="640">
        <v>12.9</v>
      </c>
      <c r="D23" s="648">
        <v>17.5</v>
      </c>
      <c r="E23" s="223">
        <f t="shared" si="0"/>
        <v>4.5999999999999996</v>
      </c>
      <c r="F23" s="223">
        <f t="shared" si="1"/>
        <v>15.2</v>
      </c>
      <c r="G23" s="642">
        <v>0.9</v>
      </c>
      <c r="H23" s="639">
        <v>7.7</v>
      </c>
      <c r="I23" s="223">
        <f t="shared" si="2"/>
        <v>6.8</v>
      </c>
      <c r="J23" s="223">
        <f t="shared" si="3"/>
        <v>4.3</v>
      </c>
      <c r="K23" s="395">
        <f t="shared" si="4"/>
        <v>-3.8500000000000005</v>
      </c>
      <c r="L23" s="640">
        <v>23.6</v>
      </c>
      <c r="M23" s="639">
        <v>26.4</v>
      </c>
      <c r="N23" s="223">
        <f t="shared" si="5"/>
        <v>2.7999999999999972</v>
      </c>
      <c r="O23" s="223">
        <f t="shared" si="6"/>
        <v>25</v>
      </c>
      <c r="P23" s="223">
        <v>471</v>
      </c>
      <c r="Q23" s="223">
        <v>1146</v>
      </c>
      <c r="R23" s="223">
        <f t="shared" si="7"/>
        <v>675</v>
      </c>
      <c r="S23" s="223">
        <f t="shared" si="8"/>
        <v>808.5</v>
      </c>
      <c r="T23" s="223">
        <v>9</v>
      </c>
      <c r="U23" s="223">
        <v>41</v>
      </c>
      <c r="V23" s="223">
        <f t="shared" si="9"/>
        <v>32</v>
      </c>
      <c r="W23" s="223">
        <f t="shared" si="10"/>
        <v>25</v>
      </c>
      <c r="X23" s="223">
        <v>51</v>
      </c>
      <c r="Y23" s="223">
        <v>83</v>
      </c>
      <c r="Z23" s="223">
        <f t="shared" si="11"/>
        <v>32</v>
      </c>
      <c r="AA23" s="223">
        <f t="shared" si="12"/>
        <v>67</v>
      </c>
    </row>
    <row r="24" spans="1:27" x14ac:dyDescent="0.2">
      <c r="A24" s="223">
        <v>14.75</v>
      </c>
      <c r="B24" s="223">
        <v>21</v>
      </c>
      <c r="C24" s="638">
        <v>15.7</v>
      </c>
      <c r="D24" s="649">
        <v>18.399999999999999</v>
      </c>
      <c r="E24" s="223">
        <f t="shared" si="0"/>
        <v>2.6999999999999993</v>
      </c>
      <c r="F24" s="223">
        <f t="shared" si="1"/>
        <v>17.049999999999997</v>
      </c>
      <c r="G24" s="640">
        <v>3.8</v>
      </c>
      <c r="H24" s="651">
        <v>12.5</v>
      </c>
      <c r="I24" s="223">
        <f t="shared" si="2"/>
        <v>8.6999999999999993</v>
      </c>
      <c r="J24" s="223">
        <f t="shared" si="3"/>
        <v>8.15</v>
      </c>
      <c r="K24" s="395">
        <f t="shared" si="4"/>
        <v>-0.59999999999999964</v>
      </c>
      <c r="L24" s="640">
        <v>23.6</v>
      </c>
      <c r="M24" s="652">
        <v>28.5</v>
      </c>
      <c r="N24" s="223">
        <f t="shared" si="5"/>
        <v>4.8999999999999986</v>
      </c>
      <c r="O24" s="223">
        <f t="shared" si="6"/>
        <v>26.05</v>
      </c>
      <c r="P24" s="223">
        <v>1096</v>
      </c>
      <c r="Q24" s="223">
        <v>1520</v>
      </c>
      <c r="R24" s="223">
        <f t="shared" si="7"/>
        <v>424</v>
      </c>
      <c r="S24" s="223">
        <f t="shared" si="8"/>
        <v>1308</v>
      </c>
      <c r="T24" s="223">
        <v>8</v>
      </c>
      <c r="U24" s="223">
        <v>41</v>
      </c>
      <c r="V24" s="223">
        <f t="shared" si="9"/>
        <v>33</v>
      </c>
      <c r="W24" s="223">
        <f t="shared" si="10"/>
        <v>24.5</v>
      </c>
      <c r="X24" s="223">
        <v>51</v>
      </c>
      <c r="Y24" s="223">
        <v>172</v>
      </c>
      <c r="Z24" s="223">
        <f t="shared" si="11"/>
        <v>121</v>
      </c>
      <c r="AA24" s="223">
        <f t="shared" si="12"/>
        <v>111.5</v>
      </c>
    </row>
    <row r="25" spans="1:27" x14ac:dyDescent="0.2">
      <c r="A25" s="223">
        <v>15.25</v>
      </c>
      <c r="B25" s="223">
        <v>17</v>
      </c>
      <c r="C25" s="638">
        <v>15.6</v>
      </c>
      <c r="D25" s="649">
        <v>18.399999999999999</v>
      </c>
      <c r="E25" s="223">
        <f t="shared" si="0"/>
        <v>2.7999999999999989</v>
      </c>
      <c r="F25" s="223">
        <f t="shared" si="1"/>
        <v>17</v>
      </c>
      <c r="G25" s="638">
        <v>5</v>
      </c>
      <c r="H25" s="651">
        <v>12.5</v>
      </c>
      <c r="I25" s="223">
        <f t="shared" si="2"/>
        <v>7.5</v>
      </c>
      <c r="J25" s="223">
        <f t="shared" si="3"/>
        <v>8.75</v>
      </c>
      <c r="K25" s="370">
        <f t="shared" si="4"/>
        <v>0</v>
      </c>
      <c r="L25" s="638">
        <v>24.7</v>
      </c>
      <c r="M25" s="652">
        <v>28.1</v>
      </c>
      <c r="N25" s="223">
        <f t="shared" si="5"/>
        <v>3.4000000000000021</v>
      </c>
      <c r="O25" s="223">
        <f t="shared" si="6"/>
        <v>26.4</v>
      </c>
      <c r="P25" s="223">
        <v>823</v>
      </c>
      <c r="Q25" s="223">
        <v>1520</v>
      </c>
      <c r="R25" s="223">
        <f t="shared" si="7"/>
        <v>697</v>
      </c>
      <c r="S25" s="223">
        <f t="shared" si="8"/>
        <v>1171.5</v>
      </c>
      <c r="T25" s="223">
        <v>9</v>
      </c>
      <c r="U25" s="223">
        <v>41</v>
      </c>
      <c r="V25" s="223">
        <f t="shared" si="9"/>
        <v>32</v>
      </c>
      <c r="W25" s="223">
        <f t="shared" si="10"/>
        <v>25</v>
      </c>
      <c r="X25" s="223">
        <v>79</v>
      </c>
      <c r="Y25" s="223">
        <v>172</v>
      </c>
      <c r="Z25" s="223">
        <f t="shared" si="11"/>
        <v>93</v>
      </c>
      <c r="AA25" s="223">
        <f t="shared" si="12"/>
        <v>125.5</v>
      </c>
    </row>
    <row r="26" spans="1:27" x14ac:dyDescent="0.2">
      <c r="A26" s="223">
        <v>15.75</v>
      </c>
      <c r="B26" s="223">
        <v>18</v>
      </c>
      <c r="C26" s="638">
        <v>15.6</v>
      </c>
      <c r="D26" s="649">
        <v>18.399999999999999</v>
      </c>
      <c r="E26" s="223">
        <f t="shared" si="0"/>
        <v>2.7999999999999989</v>
      </c>
      <c r="F26" s="223">
        <f t="shared" si="1"/>
        <v>17</v>
      </c>
      <c r="G26" s="638">
        <v>5</v>
      </c>
      <c r="H26" s="651">
        <v>12.5</v>
      </c>
      <c r="I26" s="223">
        <f t="shared" si="2"/>
        <v>7.5</v>
      </c>
      <c r="J26" s="223">
        <f t="shared" si="3"/>
        <v>8.75</v>
      </c>
      <c r="K26" s="370">
        <f t="shared" si="4"/>
        <v>0</v>
      </c>
      <c r="L26" s="638">
        <v>24.7</v>
      </c>
      <c r="M26" s="652">
        <v>28.5</v>
      </c>
      <c r="N26" s="223">
        <f t="shared" si="5"/>
        <v>3.8000000000000007</v>
      </c>
      <c r="O26" s="223">
        <f t="shared" si="6"/>
        <v>26.6</v>
      </c>
      <c r="P26" s="223">
        <v>823</v>
      </c>
      <c r="Q26" s="223">
        <v>1520</v>
      </c>
      <c r="R26" s="223">
        <f t="shared" si="7"/>
        <v>697</v>
      </c>
      <c r="S26" s="223">
        <f t="shared" si="8"/>
        <v>1171.5</v>
      </c>
      <c r="T26" s="223">
        <v>8</v>
      </c>
      <c r="U26" s="223">
        <v>41</v>
      </c>
      <c r="V26" s="223">
        <f t="shared" si="9"/>
        <v>33</v>
      </c>
      <c r="W26" s="223">
        <f t="shared" si="10"/>
        <v>24.5</v>
      </c>
      <c r="X26" s="223">
        <v>79</v>
      </c>
      <c r="Y26" s="223">
        <v>172</v>
      </c>
      <c r="Z26" s="223">
        <f t="shared" si="11"/>
        <v>93</v>
      </c>
      <c r="AA26" s="223">
        <f t="shared" si="12"/>
        <v>125.5</v>
      </c>
    </row>
    <row r="27" spans="1:27" x14ac:dyDescent="0.2">
      <c r="A27" s="223">
        <v>16.25</v>
      </c>
      <c r="B27" s="223">
        <v>17</v>
      </c>
      <c r="C27" s="638">
        <v>15.6</v>
      </c>
      <c r="D27" s="649">
        <v>18.399999999999999</v>
      </c>
      <c r="E27" s="223">
        <f t="shared" si="0"/>
        <v>2.7999999999999989</v>
      </c>
      <c r="F27" s="223">
        <f t="shared" si="1"/>
        <v>17</v>
      </c>
      <c r="G27" s="638">
        <v>5</v>
      </c>
      <c r="H27" s="651">
        <v>12.5</v>
      </c>
      <c r="I27" s="223">
        <f t="shared" si="2"/>
        <v>7.5</v>
      </c>
      <c r="J27" s="223">
        <f t="shared" si="3"/>
        <v>8.75</v>
      </c>
      <c r="K27" s="396">
        <f t="shared" si="4"/>
        <v>3.45</v>
      </c>
      <c r="L27" s="638">
        <v>24.7</v>
      </c>
      <c r="M27" s="652">
        <v>28.5</v>
      </c>
      <c r="N27" s="223">
        <f t="shared" si="5"/>
        <v>3.8000000000000007</v>
      </c>
      <c r="O27" s="223">
        <f t="shared" si="6"/>
        <v>26.6</v>
      </c>
      <c r="P27" s="223">
        <v>823</v>
      </c>
      <c r="Q27" s="223">
        <v>1520</v>
      </c>
      <c r="R27" s="223">
        <f t="shared" si="7"/>
        <v>697</v>
      </c>
      <c r="S27" s="223">
        <f t="shared" si="8"/>
        <v>1171.5</v>
      </c>
      <c r="T27" s="223">
        <v>8</v>
      </c>
      <c r="U27" s="223">
        <v>41</v>
      </c>
      <c r="V27" s="223">
        <f t="shared" si="9"/>
        <v>33</v>
      </c>
      <c r="W27" s="223">
        <f t="shared" si="10"/>
        <v>24.5</v>
      </c>
      <c r="X27" s="223">
        <v>79</v>
      </c>
      <c r="Y27" s="223">
        <v>172</v>
      </c>
      <c r="Z27" s="223">
        <f t="shared" si="11"/>
        <v>93</v>
      </c>
      <c r="AA27" s="223">
        <f t="shared" si="12"/>
        <v>125.5</v>
      </c>
    </row>
    <row r="28" spans="1:27" x14ac:dyDescent="0.2">
      <c r="A28" s="223">
        <v>16.75</v>
      </c>
      <c r="B28" s="223">
        <v>20</v>
      </c>
      <c r="C28" s="640">
        <v>12.9</v>
      </c>
      <c r="D28" s="649">
        <v>18.3</v>
      </c>
      <c r="E28" s="223">
        <f t="shared" si="0"/>
        <v>5.4</v>
      </c>
      <c r="F28" s="223">
        <f t="shared" si="1"/>
        <v>15.600000000000001</v>
      </c>
      <c r="G28" s="642">
        <v>0.9</v>
      </c>
      <c r="H28" s="641">
        <v>9.6999999999999993</v>
      </c>
      <c r="I28" s="223">
        <f t="shared" si="2"/>
        <v>8.7999999999999989</v>
      </c>
      <c r="J28" s="223">
        <f t="shared" si="3"/>
        <v>5.3</v>
      </c>
      <c r="K28" s="395">
        <f t="shared" si="4"/>
        <v>-2</v>
      </c>
      <c r="L28" s="640">
        <v>23.6</v>
      </c>
      <c r="M28" s="639">
        <v>26.4</v>
      </c>
      <c r="N28" s="223">
        <f t="shared" si="5"/>
        <v>2.7999999999999972</v>
      </c>
      <c r="O28" s="223">
        <f t="shared" si="6"/>
        <v>25</v>
      </c>
      <c r="P28" s="223">
        <v>471</v>
      </c>
      <c r="Q28" s="223">
        <v>1520</v>
      </c>
      <c r="R28" s="223">
        <f t="shared" si="7"/>
        <v>1049</v>
      </c>
      <c r="S28" s="223">
        <f t="shared" si="8"/>
        <v>995.5</v>
      </c>
      <c r="T28" s="223">
        <v>9</v>
      </c>
      <c r="U28" s="223">
        <v>41</v>
      </c>
      <c r="V28" s="223">
        <f t="shared" si="9"/>
        <v>32</v>
      </c>
      <c r="W28" s="223">
        <f t="shared" si="10"/>
        <v>25</v>
      </c>
      <c r="X28" s="223">
        <v>51</v>
      </c>
      <c r="Y28" s="223">
        <v>83</v>
      </c>
      <c r="Z28" s="223">
        <f t="shared" si="11"/>
        <v>32</v>
      </c>
      <c r="AA28" s="223">
        <f t="shared" si="12"/>
        <v>67</v>
      </c>
    </row>
    <row r="29" spans="1:27" x14ac:dyDescent="0.2">
      <c r="A29" s="223">
        <v>17.25</v>
      </c>
      <c r="B29" s="223">
        <v>25</v>
      </c>
      <c r="C29" s="638">
        <v>15.6</v>
      </c>
      <c r="D29" s="649">
        <v>18.3</v>
      </c>
      <c r="E29" s="223">
        <f t="shared" si="0"/>
        <v>2.7000000000000011</v>
      </c>
      <c r="F29" s="223">
        <f t="shared" si="1"/>
        <v>16.95</v>
      </c>
      <c r="G29" s="638">
        <v>5</v>
      </c>
      <c r="H29" s="641">
        <v>9.6</v>
      </c>
      <c r="I29" s="223">
        <f t="shared" si="2"/>
        <v>4.5999999999999996</v>
      </c>
      <c r="J29" s="223">
        <f t="shared" si="3"/>
        <v>7.3</v>
      </c>
      <c r="K29" s="370">
        <f t="shared" si="4"/>
        <v>0</v>
      </c>
      <c r="L29" s="638">
        <v>24.7</v>
      </c>
      <c r="M29" s="641">
        <v>27.6</v>
      </c>
      <c r="N29" s="223">
        <f t="shared" si="5"/>
        <v>2.9000000000000021</v>
      </c>
      <c r="O29" s="223">
        <f t="shared" si="6"/>
        <v>26.15</v>
      </c>
      <c r="P29" s="223">
        <v>823</v>
      </c>
      <c r="Q29" s="223">
        <v>1520</v>
      </c>
      <c r="R29" s="223">
        <f t="shared" si="7"/>
        <v>697</v>
      </c>
      <c r="S29" s="223">
        <f t="shared" si="8"/>
        <v>1171.5</v>
      </c>
      <c r="T29" s="223">
        <v>8</v>
      </c>
      <c r="U29" s="223">
        <v>41</v>
      </c>
      <c r="V29" s="223">
        <f t="shared" si="9"/>
        <v>33</v>
      </c>
      <c r="W29" s="223">
        <f t="shared" si="10"/>
        <v>24.5</v>
      </c>
      <c r="X29" s="223">
        <v>108</v>
      </c>
      <c r="Y29" s="223">
        <v>122</v>
      </c>
      <c r="Z29" s="223">
        <f t="shared" si="11"/>
        <v>14</v>
      </c>
      <c r="AA29" s="223">
        <f t="shared" si="12"/>
        <v>115</v>
      </c>
    </row>
    <row r="30" spans="1:27" x14ac:dyDescent="0.2">
      <c r="A30" s="223">
        <v>17.75</v>
      </c>
      <c r="B30" s="223">
        <v>23</v>
      </c>
      <c r="C30" s="638">
        <v>15.6</v>
      </c>
      <c r="D30" s="648">
        <v>17.600000000000001</v>
      </c>
      <c r="E30" s="223">
        <f t="shared" si="0"/>
        <v>2.0000000000000018</v>
      </c>
      <c r="F30" s="223">
        <f t="shared" si="1"/>
        <v>16.600000000000001</v>
      </c>
      <c r="G30" s="638">
        <v>5</v>
      </c>
      <c r="H30" s="641">
        <v>9.6</v>
      </c>
      <c r="I30" s="223">
        <f t="shared" si="2"/>
        <v>4.5999999999999996</v>
      </c>
      <c r="J30" s="223">
        <f t="shared" si="3"/>
        <v>7.3</v>
      </c>
      <c r="K30" s="396">
        <f t="shared" si="4"/>
        <v>2.5</v>
      </c>
      <c r="L30" s="638">
        <v>24.7</v>
      </c>
      <c r="M30" s="639">
        <v>26.4</v>
      </c>
      <c r="N30" s="223">
        <f t="shared" si="5"/>
        <v>1.6999999999999993</v>
      </c>
      <c r="O30" s="223">
        <f t="shared" si="6"/>
        <v>25.549999999999997</v>
      </c>
      <c r="P30" s="223">
        <v>1096</v>
      </c>
      <c r="Q30" s="223">
        <v>1520</v>
      </c>
      <c r="R30" s="223">
        <f t="shared" si="7"/>
        <v>424</v>
      </c>
      <c r="S30" s="223">
        <f t="shared" si="8"/>
        <v>1308</v>
      </c>
      <c r="T30" s="223">
        <v>9</v>
      </c>
      <c r="U30" s="223">
        <v>24</v>
      </c>
      <c r="V30" s="223">
        <f t="shared" si="9"/>
        <v>15</v>
      </c>
      <c r="W30" s="223">
        <f t="shared" si="10"/>
        <v>16.5</v>
      </c>
      <c r="X30" s="223">
        <v>45</v>
      </c>
      <c r="Y30" s="223">
        <v>172</v>
      </c>
      <c r="Z30" s="223">
        <f t="shared" si="11"/>
        <v>127</v>
      </c>
      <c r="AA30" s="223">
        <f t="shared" si="12"/>
        <v>108.5</v>
      </c>
    </row>
    <row r="31" spans="1:27" x14ac:dyDescent="0.2">
      <c r="A31" s="223">
        <v>18.149999999999999</v>
      </c>
      <c r="B31" s="223">
        <v>26</v>
      </c>
      <c r="C31" s="643">
        <v>11.6</v>
      </c>
      <c r="D31" s="648">
        <v>17.600000000000001</v>
      </c>
      <c r="E31" s="223">
        <f t="shared" si="0"/>
        <v>6.0000000000000018</v>
      </c>
      <c r="F31" s="223">
        <f t="shared" si="1"/>
        <v>14.600000000000001</v>
      </c>
      <c r="G31" s="644">
        <v>-0.1</v>
      </c>
      <c r="H31" s="641">
        <v>9.6999999999999993</v>
      </c>
      <c r="I31" s="223">
        <f t="shared" si="2"/>
        <v>9.7999999999999989</v>
      </c>
      <c r="J31" s="223">
        <f t="shared" si="3"/>
        <v>4.8</v>
      </c>
      <c r="K31" s="395">
        <f t="shared" si="4"/>
        <v>-2.5499999999999998</v>
      </c>
      <c r="L31" s="643">
        <v>22.8</v>
      </c>
      <c r="M31" s="639">
        <v>26.4</v>
      </c>
      <c r="N31" s="223">
        <f t="shared" si="5"/>
        <v>3.5999999999999979</v>
      </c>
      <c r="O31" s="223">
        <f t="shared" si="6"/>
        <v>24.6</v>
      </c>
      <c r="P31" s="223">
        <v>619</v>
      </c>
      <c r="Q31" s="223">
        <v>1520</v>
      </c>
      <c r="R31" s="223">
        <f t="shared" si="7"/>
        <v>901</v>
      </c>
      <c r="S31" s="223">
        <f t="shared" si="8"/>
        <v>1069.5</v>
      </c>
      <c r="T31" s="223">
        <v>9</v>
      </c>
      <c r="U31" s="223">
        <v>41</v>
      </c>
      <c r="V31" s="223">
        <f t="shared" si="9"/>
        <v>32</v>
      </c>
      <c r="W31" s="223">
        <f t="shared" si="10"/>
        <v>25</v>
      </c>
      <c r="X31" s="223">
        <v>47</v>
      </c>
      <c r="Y31" s="223">
        <v>83</v>
      </c>
      <c r="Z31" s="223">
        <f t="shared" si="11"/>
        <v>36</v>
      </c>
      <c r="AA31" s="223">
        <f t="shared" si="12"/>
        <v>65</v>
      </c>
    </row>
    <row r="32" spans="1:27" x14ac:dyDescent="0.2">
      <c r="A32" s="223">
        <v>18.649999999999999</v>
      </c>
      <c r="B32" s="223">
        <v>22</v>
      </c>
      <c r="C32" s="638">
        <v>15.6</v>
      </c>
      <c r="D32" s="648">
        <v>17.600000000000001</v>
      </c>
      <c r="E32" s="223">
        <f t="shared" si="0"/>
        <v>2.0000000000000018</v>
      </c>
      <c r="F32" s="223">
        <f t="shared" si="1"/>
        <v>16.600000000000001</v>
      </c>
      <c r="G32" s="638">
        <v>5</v>
      </c>
      <c r="H32" s="641">
        <v>9.6999999999999993</v>
      </c>
      <c r="I32" s="223">
        <f t="shared" si="2"/>
        <v>4.6999999999999993</v>
      </c>
      <c r="J32" s="223">
        <f t="shared" si="3"/>
        <v>7.35</v>
      </c>
      <c r="K32" s="396">
        <f t="shared" si="4"/>
        <v>2.6500000000000004</v>
      </c>
      <c r="L32" s="638">
        <v>24.7</v>
      </c>
      <c r="M32" s="639">
        <v>26.4</v>
      </c>
      <c r="N32" s="223">
        <f t="shared" si="5"/>
        <v>1.6999999999999993</v>
      </c>
      <c r="O32" s="223">
        <f t="shared" si="6"/>
        <v>25.549999999999997</v>
      </c>
      <c r="P32" s="223">
        <v>823</v>
      </c>
      <c r="Q32" s="223">
        <v>1520</v>
      </c>
      <c r="R32" s="223">
        <f t="shared" si="7"/>
        <v>697</v>
      </c>
      <c r="S32" s="223">
        <f t="shared" si="8"/>
        <v>1171.5</v>
      </c>
      <c r="T32" s="223">
        <v>8</v>
      </c>
      <c r="U32" s="223">
        <v>41</v>
      </c>
      <c r="V32" s="223">
        <f t="shared" si="9"/>
        <v>33</v>
      </c>
      <c r="W32" s="223">
        <f t="shared" si="10"/>
        <v>24.5</v>
      </c>
      <c r="X32" s="223">
        <v>79</v>
      </c>
      <c r="Y32" s="223">
        <v>83</v>
      </c>
      <c r="Z32" s="223">
        <f t="shared" si="11"/>
        <v>4</v>
      </c>
      <c r="AA32" s="223">
        <f t="shared" si="12"/>
        <v>81</v>
      </c>
    </row>
    <row r="33" spans="1:27" x14ac:dyDescent="0.2">
      <c r="A33" s="223">
        <v>19.25</v>
      </c>
      <c r="B33" s="223">
        <v>18</v>
      </c>
      <c r="C33" s="643">
        <v>11.6</v>
      </c>
      <c r="D33" s="648">
        <v>17.600000000000001</v>
      </c>
      <c r="E33" s="223">
        <f t="shared" si="0"/>
        <v>6.0000000000000018</v>
      </c>
      <c r="F33" s="223">
        <f t="shared" si="1"/>
        <v>14.600000000000001</v>
      </c>
      <c r="G33" s="644">
        <v>-0.3</v>
      </c>
      <c r="H33" s="641">
        <v>9.6999999999999993</v>
      </c>
      <c r="I33" s="223">
        <f t="shared" si="2"/>
        <v>10</v>
      </c>
      <c r="J33" s="223">
        <f t="shared" si="3"/>
        <v>4.6999999999999993</v>
      </c>
      <c r="K33" s="395">
        <f t="shared" si="4"/>
        <v>-4.0500000000000007</v>
      </c>
      <c r="L33" s="644">
        <v>19.600000000000001</v>
      </c>
      <c r="M33" s="639">
        <v>26.4</v>
      </c>
      <c r="N33" s="223">
        <f t="shared" si="5"/>
        <v>6.7999999999999972</v>
      </c>
      <c r="O33" s="223">
        <f t="shared" si="6"/>
        <v>23</v>
      </c>
      <c r="P33" s="223">
        <v>471</v>
      </c>
      <c r="Q33" s="223">
        <v>1520</v>
      </c>
      <c r="R33" s="223">
        <f t="shared" si="7"/>
        <v>1049</v>
      </c>
      <c r="S33" s="223">
        <f t="shared" si="8"/>
        <v>995.5</v>
      </c>
      <c r="T33" s="223">
        <v>8</v>
      </c>
      <c r="U33" s="223">
        <v>41</v>
      </c>
      <c r="V33" s="223">
        <f t="shared" si="9"/>
        <v>33</v>
      </c>
      <c r="W33" s="223">
        <f t="shared" si="10"/>
        <v>24.5</v>
      </c>
      <c r="X33" s="223">
        <v>47</v>
      </c>
      <c r="Y33" s="223">
        <v>83</v>
      </c>
      <c r="Z33" s="223">
        <f t="shared" si="11"/>
        <v>36</v>
      </c>
      <c r="AA33" s="223">
        <f t="shared" si="12"/>
        <v>65</v>
      </c>
    </row>
    <row r="34" spans="1:27" x14ac:dyDescent="0.2">
      <c r="A34" s="223">
        <v>19.75</v>
      </c>
      <c r="B34" s="223">
        <v>20</v>
      </c>
      <c r="C34" s="638">
        <v>15.6</v>
      </c>
      <c r="D34" s="649">
        <v>18.399999999999999</v>
      </c>
      <c r="E34" s="223">
        <f t="shared" si="0"/>
        <v>2.7999999999999989</v>
      </c>
      <c r="F34" s="223">
        <f t="shared" si="1"/>
        <v>17</v>
      </c>
      <c r="G34" s="638">
        <v>5</v>
      </c>
      <c r="H34" s="651">
        <v>12.5</v>
      </c>
      <c r="I34" s="223">
        <f t="shared" si="2"/>
        <v>7.5</v>
      </c>
      <c r="J34" s="223">
        <f t="shared" si="3"/>
        <v>8.75</v>
      </c>
      <c r="K34" s="396">
        <f t="shared" si="4"/>
        <v>3.45</v>
      </c>
      <c r="L34" s="638">
        <v>24.7</v>
      </c>
      <c r="M34" s="652">
        <v>28.1</v>
      </c>
      <c r="N34" s="223">
        <f t="shared" si="5"/>
        <v>3.4000000000000021</v>
      </c>
      <c r="O34" s="223">
        <f t="shared" si="6"/>
        <v>26.4</v>
      </c>
      <c r="P34" s="223">
        <v>823</v>
      </c>
      <c r="Q34" s="223">
        <v>1520</v>
      </c>
      <c r="R34" s="223">
        <f t="shared" si="7"/>
        <v>697</v>
      </c>
      <c r="S34" s="223">
        <f t="shared" si="8"/>
        <v>1171.5</v>
      </c>
      <c r="T34" s="223">
        <v>9</v>
      </c>
      <c r="U34" s="223">
        <v>41</v>
      </c>
      <c r="V34" s="223">
        <f t="shared" si="9"/>
        <v>32</v>
      </c>
      <c r="W34" s="223">
        <f t="shared" si="10"/>
        <v>25</v>
      </c>
      <c r="X34" s="223">
        <v>79</v>
      </c>
      <c r="Y34" s="223">
        <v>172</v>
      </c>
      <c r="Z34" s="223">
        <f t="shared" si="11"/>
        <v>93</v>
      </c>
      <c r="AA34" s="223">
        <f t="shared" si="12"/>
        <v>125.5</v>
      </c>
    </row>
    <row r="35" spans="1:27" x14ac:dyDescent="0.2">
      <c r="A35" s="223">
        <v>20.100000000000001</v>
      </c>
      <c r="B35" s="223">
        <v>16</v>
      </c>
      <c r="C35" s="640">
        <v>12.9</v>
      </c>
      <c r="D35" s="648">
        <v>17.600000000000001</v>
      </c>
      <c r="E35" s="223">
        <f t="shared" si="0"/>
        <v>4.7000000000000011</v>
      </c>
      <c r="F35" s="223">
        <f t="shared" si="1"/>
        <v>15.25</v>
      </c>
      <c r="G35" s="642">
        <v>0.9</v>
      </c>
      <c r="H35" s="641">
        <v>9.6999999999999993</v>
      </c>
      <c r="I35" s="223">
        <f t="shared" si="2"/>
        <v>8.7999999999999989</v>
      </c>
      <c r="J35" s="223">
        <f t="shared" si="3"/>
        <v>5.3</v>
      </c>
      <c r="K35" s="395">
        <f t="shared" si="4"/>
        <v>-0.79999999999999982</v>
      </c>
      <c r="L35" s="640">
        <v>23.6</v>
      </c>
      <c r="M35" s="639">
        <v>26.4</v>
      </c>
      <c r="N35" s="223">
        <f t="shared" si="5"/>
        <v>2.7999999999999972</v>
      </c>
      <c r="O35" s="223">
        <f t="shared" si="6"/>
        <v>25</v>
      </c>
      <c r="P35" s="223">
        <v>471</v>
      </c>
      <c r="Q35" s="223">
        <v>1520</v>
      </c>
      <c r="R35" s="223">
        <f t="shared" si="7"/>
        <v>1049</v>
      </c>
      <c r="S35" s="223">
        <f t="shared" si="8"/>
        <v>995.5</v>
      </c>
      <c r="T35" s="223">
        <v>8</v>
      </c>
      <c r="U35" s="223">
        <v>41</v>
      </c>
      <c r="V35" s="223">
        <f t="shared" si="9"/>
        <v>33</v>
      </c>
      <c r="W35" s="223">
        <f t="shared" si="10"/>
        <v>24.5</v>
      </c>
      <c r="X35" s="223">
        <v>51</v>
      </c>
      <c r="Y35" s="223">
        <v>83</v>
      </c>
      <c r="Z35" s="223">
        <f t="shared" si="11"/>
        <v>32</v>
      </c>
      <c r="AA35" s="223">
        <f t="shared" si="12"/>
        <v>67</v>
      </c>
    </row>
    <row r="36" spans="1:27" x14ac:dyDescent="0.2">
      <c r="A36" s="223">
        <v>20.399999999999999</v>
      </c>
      <c r="B36" s="223">
        <v>11</v>
      </c>
      <c r="C36" s="643">
        <v>11.6</v>
      </c>
      <c r="D36" s="649">
        <v>18.399999999999999</v>
      </c>
      <c r="E36" s="223">
        <f t="shared" si="0"/>
        <v>6.7999999999999989</v>
      </c>
      <c r="F36" s="223">
        <f t="shared" si="1"/>
        <v>15</v>
      </c>
      <c r="G36" s="644">
        <v>-0.3</v>
      </c>
      <c r="H36" s="651">
        <v>12.5</v>
      </c>
      <c r="I36" s="223">
        <f t="shared" si="2"/>
        <v>12.8</v>
      </c>
      <c r="J36" s="223">
        <f t="shared" si="3"/>
        <v>6.1</v>
      </c>
      <c r="K36" s="396">
        <f t="shared" si="4"/>
        <v>1.4000000000000004</v>
      </c>
      <c r="L36" s="642">
        <v>21.7</v>
      </c>
      <c r="M36" s="652">
        <v>28.1</v>
      </c>
      <c r="N36" s="223">
        <f t="shared" si="5"/>
        <v>6.4000000000000021</v>
      </c>
      <c r="O36" s="223">
        <f t="shared" si="6"/>
        <v>24.9</v>
      </c>
      <c r="P36" s="223">
        <v>578</v>
      </c>
      <c r="Q36" s="223">
        <v>1577</v>
      </c>
      <c r="R36" s="223">
        <f t="shared" si="7"/>
        <v>999</v>
      </c>
      <c r="S36" s="223">
        <f t="shared" si="8"/>
        <v>1077.5</v>
      </c>
      <c r="T36" s="223">
        <v>9</v>
      </c>
      <c r="U36" s="223">
        <v>41</v>
      </c>
      <c r="V36" s="223">
        <f t="shared" si="9"/>
        <v>32</v>
      </c>
      <c r="W36" s="223">
        <f t="shared" si="10"/>
        <v>25</v>
      </c>
      <c r="X36" s="223">
        <v>70</v>
      </c>
      <c r="Y36" s="223">
        <v>172</v>
      </c>
      <c r="Z36" s="223">
        <f t="shared" si="11"/>
        <v>102</v>
      </c>
      <c r="AA36" s="223">
        <f t="shared" si="12"/>
        <v>121</v>
      </c>
    </row>
    <row r="37" spans="1:27" x14ac:dyDescent="0.2">
      <c r="A37" s="223">
        <v>20.85</v>
      </c>
      <c r="B37" s="223">
        <v>15</v>
      </c>
      <c r="C37" s="643">
        <v>11.6</v>
      </c>
      <c r="D37" s="648">
        <v>17.600000000000001</v>
      </c>
      <c r="E37" s="223">
        <f t="shared" si="0"/>
        <v>6.0000000000000018</v>
      </c>
      <c r="F37" s="223">
        <f t="shared" si="1"/>
        <v>14.600000000000001</v>
      </c>
      <c r="G37" s="644">
        <v>-0.3</v>
      </c>
      <c r="H37" s="641">
        <v>9.6999999999999993</v>
      </c>
      <c r="I37" s="223">
        <f t="shared" si="2"/>
        <v>10</v>
      </c>
      <c r="J37" s="223">
        <f t="shared" si="3"/>
        <v>4.6999999999999993</v>
      </c>
      <c r="K37" s="396">
        <f t="shared" si="4"/>
        <v>1.2499999999999996</v>
      </c>
      <c r="L37" s="642">
        <v>21.7</v>
      </c>
      <c r="M37" s="639">
        <v>26.4</v>
      </c>
      <c r="N37" s="223">
        <f t="shared" si="5"/>
        <v>4.6999999999999993</v>
      </c>
      <c r="O37" s="223">
        <f t="shared" si="6"/>
        <v>24.049999999999997</v>
      </c>
      <c r="P37" s="223">
        <v>471</v>
      </c>
      <c r="Q37" s="223">
        <v>1520</v>
      </c>
      <c r="R37" s="223">
        <f t="shared" si="7"/>
        <v>1049</v>
      </c>
      <c r="S37" s="223">
        <f t="shared" si="8"/>
        <v>995.5</v>
      </c>
      <c r="T37" s="223">
        <v>8</v>
      </c>
      <c r="U37" s="223">
        <v>41</v>
      </c>
      <c r="V37" s="223">
        <f t="shared" si="9"/>
        <v>33</v>
      </c>
      <c r="W37" s="223">
        <f t="shared" si="10"/>
        <v>24.5</v>
      </c>
      <c r="X37" s="223">
        <v>47</v>
      </c>
      <c r="Y37" s="223">
        <v>83</v>
      </c>
      <c r="Z37" s="223">
        <f t="shared" si="11"/>
        <v>36</v>
      </c>
      <c r="AA37" s="223">
        <f t="shared" si="12"/>
        <v>65</v>
      </c>
    </row>
    <row r="38" spans="1:27" x14ac:dyDescent="0.2">
      <c r="A38" s="223">
        <v>21.25</v>
      </c>
      <c r="B38" s="223">
        <v>14</v>
      </c>
      <c r="C38" s="642">
        <v>10.6</v>
      </c>
      <c r="D38" s="650">
        <v>19.399999999999999</v>
      </c>
      <c r="E38" s="223">
        <f t="shared" si="0"/>
        <v>8.7999999999999989</v>
      </c>
      <c r="F38" s="223">
        <f t="shared" si="1"/>
        <v>15</v>
      </c>
      <c r="G38" s="645">
        <v>-2.7</v>
      </c>
      <c r="H38" s="641">
        <v>9.6</v>
      </c>
      <c r="I38" s="223">
        <f t="shared" si="2"/>
        <v>12.3</v>
      </c>
      <c r="J38" s="223">
        <f t="shared" si="3"/>
        <v>3.4499999999999997</v>
      </c>
      <c r="K38" s="395">
        <f t="shared" si="4"/>
        <v>-1.1999999999999997</v>
      </c>
      <c r="L38" s="642">
        <v>21.7</v>
      </c>
      <c r="M38" s="651">
        <v>29.3</v>
      </c>
      <c r="N38" s="223">
        <f t="shared" si="5"/>
        <v>7.6000000000000014</v>
      </c>
      <c r="O38" s="223">
        <f t="shared" si="6"/>
        <v>25.5</v>
      </c>
      <c r="P38" s="223">
        <v>396</v>
      </c>
      <c r="Q38" s="223">
        <v>1520</v>
      </c>
      <c r="R38" s="223">
        <f t="shared" si="7"/>
        <v>1124</v>
      </c>
      <c r="S38" s="223">
        <f t="shared" si="8"/>
        <v>958</v>
      </c>
      <c r="T38" s="223">
        <v>8</v>
      </c>
      <c r="U38" s="223">
        <v>59</v>
      </c>
      <c r="V38" s="223">
        <f t="shared" si="9"/>
        <v>51</v>
      </c>
      <c r="W38" s="223">
        <f t="shared" si="10"/>
        <v>33.5</v>
      </c>
      <c r="X38" s="223">
        <v>108</v>
      </c>
      <c r="Y38" s="223">
        <v>172</v>
      </c>
      <c r="Z38" s="223">
        <f t="shared" si="11"/>
        <v>64</v>
      </c>
      <c r="AA38" s="223">
        <f t="shared" si="12"/>
        <v>140</v>
      </c>
    </row>
    <row r="39" spans="1:27" x14ac:dyDescent="0.2">
      <c r="A39" s="223">
        <v>21.55</v>
      </c>
      <c r="B39" s="223">
        <v>16</v>
      </c>
      <c r="C39" s="642">
        <v>10.6</v>
      </c>
      <c r="D39" s="648">
        <v>17.600000000000001</v>
      </c>
      <c r="E39" s="223">
        <f t="shared" si="0"/>
        <v>7.0000000000000018</v>
      </c>
      <c r="F39" s="223">
        <f t="shared" si="1"/>
        <v>14.100000000000001</v>
      </c>
      <c r="G39" s="644">
        <v>-0.3</v>
      </c>
      <c r="H39" s="641">
        <v>9.6</v>
      </c>
      <c r="I39" s="223">
        <f t="shared" si="2"/>
        <v>9.9</v>
      </c>
      <c r="J39" s="223">
        <f t="shared" si="3"/>
        <v>4.6499999999999995</v>
      </c>
      <c r="K39" s="395">
        <f t="shared" si="4"/>
        <v>-0.15000000000000036</v>
      </c>
      <c r="L39" s="642">
        <v>21.7</v>
      </c>
      <c r="M39" s="652">
        <v>28.3</v>
      </c>
      <c r="N39" s="223">
        <f t="shared" si="5"/>
        <v>6.6000000000000014</v>
      </c>
      <c r="O39" s="223">
        <f t="shared" si="6"/>
        <v>25</v>
      </c>
      <c r="P39" s="223">
        <v>471</v>
      </c>
      <c r="Q39" s="223">
        <v>1520</v>
      </c>
      <c r="R39" s="223">
        <f t="shared" si="7"/>
        <v>1049</v>
      </c>
      <c r="S39" s="223">
        <f t="shared" si="8"/>
        <v>995.5</v>
      </c>
      <c r="T39" s="223">
        <v>8</v>
      </c>
      <c r="U39" s="223">
        <v>41</v>
      </c>
      <c r="V39" s="223">
        <f t="shared" si="9"/>
        <v>33</v>
      </c>
      <c r="W39" s="223">
        <f t="shared" si="10"/>
        <v>24.5</v>
      </c>
      <c r="X39" s="223">
        <v>45</v>
      </c>
      <c r="Y39" s="223">
        <v>172</v>
      </c>
      <c r="Z39" s="223">
        <f t="shared" si="11"/>
        <v>127</v>
      </c>
      <c r="AA39" s="223">
        <f t="shared" si="12"/>
        <v>108.5</v>
      </c>
    </row>
    <row r="40" spans="1:27" x14ac:dyDescent="0.2">
      <c r="A40" s="223">
        <v>21.8</v>
      </c>
      <c r="B40" s="223">
        <v>17</v>
      </c>
      <c r="C40" s="643">
        <v>11.6</v>
      </c>
      <c r="D40" s="648">
        <v>17.600000000000001</v>
      </c>
      <c r="E40" s="223">
        <f t="shared" si="0"/>
        <v>6.0000000000000018</v>
      </c>
      <c r="F40" s="223">
        <f t="shared" si="1"/>
        <v>14.600000000000001</v>
      </c>
      <c r="G40" s="644">
        <v>-0.1</v>
      </c>
      <c r="H40" s="641">
        <v>9.6999999999999993</v>
      </c>
      <c r="I40" s="223">
        <f t="shared" si="2"/>
        <v>9.7999999999999989</v>
      </c>
      <c r="J40" s="223">
        <f t="shared" si="3"/>
        <v>4.8</v>
      </c>
      <c r="K40" s="370">
        <f t="shared" si="4"/>
        <v>0</v>
      </c>
      <c r="L40" s="642">
        <v>21.7</v>
      </c>
      <c r="M40" s="639">
        <v>26.4</v>
      </c>
      <c r="N40" s="223">
        <f t="shared" si="5"/>
        <v>4.6999999999999993</v>
      </c>
      <c r="O40" s="223">
        <f t="shared" si="6"/>
        <v>24.049999999999997</v>
      </c>
      <c r="P40" s="223">
        <v>471</v>
      </c>
      <c r="Q40" s="223">
        <v>1520</v>
      </c>
      <c r="R40" s="223">
        <f t="shared" si="7"/>
        <v>1049</v>
      </c>
      <c r="S40" s="223">
        <f t="shared" si="8"/>
        <v>995.5</v>
      </c>
      <c r="T40" s="223">
        <v>9</v>
      </c>
      <c r="U40" s="223">
        <v>41</v>
      </c>
      <c r="V40" s="223">
        <f t="shared" si="9"/>
        <v>32</v>
      </c>
      <c r="W40" s="223">
        <f t="shared" si="10"/>
        <v>25</v>
      </c>
      <c r="X40" s="223">
        <v>45</v>
      </c>
      <c r="Y40" s="223">
        <v>61</v>
      </c>
      <c r="Z40" s="223">
        <f t="shared" si="11"/>
        <v>16</v>
      </c>
      <c r="AA40" s="223">
        <f t="shared" si="12"/>
        <v>53</v>
      </c>
    </row>
    <row r="41" spans="1:27" x14ac:dyDescent="0.2">
      <c r="A41" s="223">
        <v>22.4</v>
      </c>
      <c r="B41" s="223">
        <v>21</v>
      </c>
      <c r="C41" s="640">
        <v>13.3</v>
      </c>
      <c r="D41" s="648">
        <v>17.600000000000001</v>
      </c>
      <c r="E41" s="223">
        <f t="shared" si="0"/>
        <v>4.3000000000000007</v>
      </c>
      <c r="F41" s="223">
        <f t="shared" si="1"/>
        <v>15.450000000000001</v>
      </c>
      <c r="G41" s="644">
        <v>-0.1</v>
      </c>
      <c r="H41" s="641">
        <v>9.6999999999999993</v>
      </c>
      <c r="I41" s="223">
        <f t="shared" si="2"/>
        <v>9.7999999999999989</v>
      </c>
      <c r="J41" s="223">
        <f t="shared" si="3"/>
        <v>4.8</v>
      </c>
      <c r="K41" s="395">
        <f t="shared" si="4"/>
        <v>-1.2999999999999998</v>
      </c>
      <c r="L41" s="643">
        <v>22.8</v>
      </c>
      <c r="M41" s="639">
        <v>26.4</v>
      </c>
      <c r="N41" s="223">
        <f t="shared" si="5"/>
        <v>3.5999999999999979</v>
      </c>
      <c r="O41" s="223">
        <f t="shared" si="6"/>
        <v>24.6</v>
      </c>
      <c r="P41" s="223">
        <v>471</v>
      </c>
      <c r="Q41" s="223">
        <v>1520</v>
      </c>
      <c r="R41" s="223">
        <f t="shared" si="7"/>
        <v>1049</v>
      </c>
      <c r="S41" s="223">
        <f t="shared" si="8"/>
        <v>995.5</v>
      </c>
      <c r="T41" s="223">
        <v>8</v>
      </c>
      <c r="U41" s="223">
        <v>41</v>
      </c>
      <c r="V41" s="223">
        <f t="shared" si="9"/>
        <v>33</v>
      </c>
      <c r="W41" s="223">
        <f t="shared" si="10"/>
        <v>24.5</v>
      </c>
      <c r="X41" s="223">
        <v>55</v>
      </c>
      <c r="Y41" s="223">
        <v>83</v>
      </c>
      <c r="Z41" s="223">
        <f t="shared" si="11"/>
        <v>28</v>
      </c>
      <c r="AA41" s="223">
        <f t="shared" si="12"/>
        <v>69</v>
      </c>
    </row>
    <row r="42" spans="1:27" x14ac:dyDescent="0.2">
      <c r="A42" s="223">
        <v>22.85</v>
      </c>
      <c r="B42" s="223">
        <v>16</v>
      </c>
      <c r="C42" s="643">
        <v>11.6</v>
      </c>
      <c r="D42" s="649">
        <v>18.399999999999999</v>
      </c>
      <c r="E42" s="223">
        <f t="shared" si="0"/>
        <v>6.7999999999999989</v>
      </c>
      <c r="F42" s="223">
        <f t="shared" si="1"/>
        <v>15</v>
      </c>
      <c r="G42" s="644">
        <v>-0.3</v>
      </c>
      <c r="H42" s="651">
        <v>12.5</v>
      </c>
      <c r="I42" s="223">
        <f t="shared" si="2"/>
        <v>12.8</v>
      </c>
      <c r="J42" s="223">
        <f t="shared" si="3"/>
        <v>6.1</v>
      </c>
      <c r="K42" s="396">
        <f t="shared" si="4"/>
        <v>0.45000000000000018</v>
      </c>
      <c r="L42" s="642">
        <v>21.7</v>
      </c>
      <c r="M42" s="641">
        <v>27.9</v>
      </c>
      <c r="N42" s="223">
        <f t="shared" si="5"/>
        <v>6.1999999999999993</v>
      </c>
      <c r="O42" s="223">
        <f t="shared" si="6"/>
        <v>24.799999999999997</v>
      </c>
      <c r="P42" s="223">
        <v>422</v>
      </c>
      <c r="Q42" s="223">
        <v>1520</v>
      </c>
      <c r="R42" s="223">
        <f t="shared" si="7"/>
        <v>1098</v>
      </c>
      <c r="S42" s="223">
        <f t="shared" si="8"/>
        <v>971</v>
      </c>
      <c r="T42" s="223">
        <v>8</v>
      </c>
      <c r="U42" s="223">
        <v>41</v>
      </c>
      <c r="V42" s="223">
        <f t="shared" si="9"/>
        <v>33</v>
      </c>
      <c r="W42" s="223">
        <f t="shared" si="10"/>
        <v>24.5</v>
      </c>
      <c r="X42" s="223">
        <v>55</v>
      </c>
      <c r="Y42" s="223">
        <v>172</v>
      </c>
      <c r="Z42" s="223">
        <f t="shared" si="11"/>
        <v>117</v>
      </c>
      <c r="AA42" s="223">
        <f t="shared" si="12"/>
        <v>113.5</v>
      </c>
    </row>
    <row r="43" spans="1:27" x14ac:dyDescent="0.2">
      <c r="A43" s="223">
        <v>23.4</v>
      </c>
      <c r="B43" s="223">
        <v>27</v>
      </c>
      <c r="C43" s="643">
        <v>11.6</v>
      </c>
      <c r="D43" s="649">
        <v>18.399999999999999</v>
      </c>
      <c r="E43" s="223">
        <f t="shared" si="0"/>
        <v>6.7999999999999989</v>
      </c>
      <c r="F43" s="223">
        <f t="shared" si="1"/>
        <v>15</v>
      </c>
      <c r="G43" s="643">
        <v>1.7</v>
      </c>
      <c r="H43" s="641">
        <v>9.6</v>
      </c>
      <c r="I43" s="223">
        <f t="shared" si="2"/>
        <v>7.8999999999999995</v>
      </c>
      <c r="J43" s="223">
        <f t="shared" si="3"/>
        <v>5.6499999999999995</v>
      </c>
      <c r="K43" s="396">
        <f t="shared" si="4"/>
        <v>1</v>
      </c>
      <c r="L43" s="643">
        <v>22.8</v>
      </c>
      <c r="M43" s="639">
        <v>26.4</v>
      </c>
      <c r="N43" s="223">
        <f t="shared" si="5"/>
        <v>3.5999999999999979</v>
      </c>
      <c r="O43" s="223">
        <f t="shared" si="6"/>
        <v>24.6</v>
      </c>
      <c r="P43" s="223">
        <v>652</v>
      </c>
      <c r="Q43" s="223">
        <v>1520</v>
      </c>
      <c r="R43" s="223">
        <f t="shared" si="7"/>
        <v>868</v>
      </c>
      <c r="S43" s="223">
        <f t="shared" si="8"/>
        <v>1086</v>
      </c>
      <c r="T43" s="223">
        <v>16</v>
      </c>
      <c r="U43" s="223">
        <v>41</v>
      </c>
      <c r="V43" s="223">
        <f t="shared" si="9"/>
        <v>25</v>
      </c>
      <c r="W43" s="223">
        <f t="shared" si="10"/>
        <v>28.5</v>
      </c>
      <c r="X43" s="223">
        <v>55</v>
      </c>
      <c r="Y43" s="223">
        <v>61</v>
      </c>
      <c r="Z43" s="223">
        <f t="shared" si="11"/>
        <v>6</v>
      </c>
      <c r="AA43" s="223">
        <f t="shared" si="12"/>
        <v>58</v>
      </c>
    </row>
    <row r="44" spans="1:27" x14ac:dyDescent="0.2">
      <c r="A44" s="223">
        <v>23.75</v>
      </c>
      <c r="B44" s="223">
        <v>21</v>
      </c>
      <c r="C44" s="643">
        <v>11.6</v>
      </c>
      <c r="D44" s="649">
        <v>18.399999999999999</v>
      </c>
      <c r="E44" s="223">
        <f t="shared" si="0"/>
        <v>6.7999999999999989</v>
      </c>
      <c r="F44" s="223">
        <f t="shared" si="1"/>
        <v>15</v>
      </c>
      <c r="G44" s="644">
        <v>-0.3</v>
      </c>
      <c r="H44" s="641">
        <v>9.6</v>
      </c>
      <c r="I44" s="223">
        <f t="shared" si="2"/>
        <v>9.9</v>
      </c>
      <c r="J44" s="223">
        <f t="shared" si="3"/>
        <v>4.6499999999999995</v>
      </c>
      <c r="K44" s="395">
        <f t="shared" si="4"/>
        <v>-0.65000000000000036</v>
      </c>
      <c r="L44" s="642">
        <v>21.7</v>
      </c>
      <c r="M44" s="641">
        <v>27.9</v>
      </c>
      <c r="N44" s="223">
        <f t="shared" si="5"/>
        <v>6.1999999999999993</v>
      </c>
      <c r="O44" s="223">
        <f t="shared" si="6"/>
        <v>24.799999999999997</v>
      </c>
      <c r="P44" s="223">
        <v>453</v>
      </c>
      <c r="Q44" s="223">
        <v>1520</v>
      </c>
      <c r="R44" s="223">
        <f t="shared" si="7"/>
        <v>1067</v>
      </c>
      <c r="S44" s="223">
        <f t="shared" si="8"/>
        <v>986.5</v>
      </c>
      <c r="T44" s="223">
        <v>9</v>
      </c>
      <c r="U44" s="223">
        <v>41</v>
      </c>
      <c r="V44" s="223">
        <f t="shared" si="9"/>
        <v>32</v>
      </c>
      <c r="W44" s="223">
        <f t="shared" si="10"/>
        <v>25</v>
      </c>
      <c r="X44" s="223">
        <v>108</v>
      </c>
      <c r="Y44" s="223">
        <v>172</v>
      </c>
      <c r="Z44" s="223">
        <f t="shared" si="11"/>
        <v>64</v>
      </c>
      <c r="AA44" s="223">
        <f t="shared" si="12"/>
        <v>140</v>
      </c>
    </row>
    <row r="45" spans="1:27" x14ac:dyDescent="0.2">
      <c r="A45" s="223">
        <v>23.9</v>
      </c>
      <c r="B45" s="223">
        <v>26</v>
      </c>
      <c r="C45" s="640">
        <v>12.9</v>
      </c>
      <c r="D45" s="648">
        <v>17.600000000000001</v>
      </c>
      <c r="E45" s="223">
        <f t="shared" si="0"/>
        <v>4.7000000000000011</v>
      </c>
      <c r="F45" s="223">
        <f t="shared" si="1"/>
        <v>15.25</v>
      </c>
      <c r="G45" s="642">
        <v>0.9</v>
      </c>
      <c r="H45" s="641">
        <v>9.6999999999999993</v>
      </c>
      <c r="I45" s="223">
        <f t="shared" si="2"/>
        <v>8.7999999999999989</v>
      </c>
      <c r="J45" s="223">
        <f t="shared" si="3"/>
        <v>5.3</v>
      </c>
      <c r="K45" s="395">
        <f t="shared" si="4"/>
        <v>-2.0499999999999998</v>
      </c>
      <c r="L45" s="640">
        <v>23.6</v>
      </c>
      <c r="M45" s="641">
        <v>27.6</v>
      </c>
      <c r="N45" s="223">
        <f t="shared" si="5"/>
        <v>4</v>
      </c>
      <c r="O45" s="223">
        <f t="shared" si="6"/>
        <v>25.6</v>
      </c>
      <c r="P45" s="223">
        <v>578</v>
      </c>
      <c r="Q45" s="223">
        <v>1520</v>
      </c>
      <c r="R45" s="223">
        <f t="shared" si="7"/>
        <v>942</v>
      </c>
      <c r="S45" s="223">
        <f t="shared" si="8"/>
        <v>1049</v>
      </c>
      <c r="T45" s="223">
        <v>9</v>
      </c>
      <c r="U45" s="223">
        <v>41</v>
      </c>
      <c r="V45" s="223">
        <f t="shared" si="9"/>
        <v>32</v>
      </c>
      <c r="W45" s="223">
        <f t="shared" si="10"/>
        <v>25</v>
      </c>
      <c r="X45" s="223">
        <v>70</v>
      </c>
      <c r="Y45" s="223">
        <v>83</v>
      </c>
      <c r="Z45" s="223">
        <f t="shared" si="11"/>
        <v>13</v>
      </c>
      <c r="AA45" s="223">
        <f t="shared" si="12"/>
        <v>76.5</v>
      </c>
    </row>
    <row r="46" spans="1:27" x14ac:dyDescent="0.2">
      <c r="A46" s="223">
        <v>24.4</v>
      </c>
      <c r="B46" s="223">
        <v>26</v>
      </c>
      <c r="C46" s="638">
        <v>15.6</v>
      </c>
      <c r="D46" s="649">
        <v>18.3</v>
      </c>
      <c r="E46" s="223">
        <f t="shared" si="0"/>
        <v>2.7000000000000011</v>
      </c>
      <c r="F46" s="223">
        <f t="shared" si="1"/>
        <v>16.95</v>
      </c>
      <c r="G46" s="638">
        <v>5</v>
      </c>
      <c r="H46" s="641">
        <v>9.6999999999999993</v>
      </c>
      <c r="I46" s="223">
        <f t="shared" si="2"/>
        <v>4.6999999999999993</v>
      </c>
      <c r="J46" s="223">
        <f t="shared" si="3"/>
        <v>7.35</v>
      </c>
      <c r="K46" s="396">
        <f t="shared" si="4"/>
        <v>2.5499999999999998</v>
      </c>
      <c r="L46" s="638">
        <v>24.7</v>
      </c>
      <c r="M46" s="639">
        <v>26.4</v>
      </c>
      <c r="N46" s="223">
        <f t="shared" si="5"/>
        <v>1.6999999999999993</v>
      </c>
      <c r="O46" s="223">
        <f t="shared" si="6"/>
        <v>25.549999999999997</v>
      </c>
      <c r="P46" s="223">
        <v>1187</v>
      </c>
      <c r="Q46" s="223">
        <v>1520</v>
      </c>
      <c r="R46" s="223">
        <f t="shared" si="7"/>
        <v>333</v>
      </c>
      <c r="S46" s="223">
        <f t="shared" si="8"/>
        <v>1353.5</v>
      </c>
      <c r="T46" s="223">
        <v>8</v>
      </c>
      <c r="U46" s="223">
        <v>41</v>
      </c>
      <c r="V46" s="223">
        <f t="shared" si="9"/>
        <v>33</v>
      </c>
      <c r="W46" s="223">
        <f t="shared" si="10"/>
        <v>24.5</v>
      </c>
      <c r="X46" s="223">
        <v>79</v>
      </c>
      <c r="Y46" s="223">
        <v>172</v>
      </c>
      <c r="Z46" s="223">
        <f t="shared" si="11"/>
        <v>93</v>
      </c>
      <c r="AA46" s="223">
        <f t="shared" si="12"/>
        <v>125.5</v>
      </c>
    </row>
    <row r="47" spans="1:27" x14ac:dyDescent="0.2">
      <c r="A47" s="223">
        <v>24.85</v>
      </c>
      <c r="B47" s="223">
        <v>22</v>
      </c>
      <c r="C47" s="643">
        <v>11.6</v>
      </c>
      <c r="D47" s="648">
        <v>17.600000000000001</v>
      </c>
      <c r="E47" s="223">
        <f t="shared" si="0"/>
        <v>6.0000000000000018</v>
      </c>
      <c r="F47" s="223">
        <f t="shared" si="1"/>
        <v>14.600000000000001</v>
      </c>
      <c r="G47" s="644">
        <v>-0.1</v>
      </c>
      <c r="H47" s="641">
        <v>9.6999999999999993</v>
      </c>
      <c r="I47" s="223">
        <f t="shared" si="2"/>
        <v>9.7999999999999989</v>
      </c>
      <c r="J47" s="223">
        <f t="shared" si="3"/>
        <v>4.8</v>
      </c>
      <c r="K47" s="395">
        <f t="shared" si="4"/>
        <v>-2.5499999999999998</v>
      </c>
      <c r="L47" s="642">
        <v>21.7</v>
      </c>
      <c r="M47" s="639">
        <v>26.4</v>
      </c>
      <c r="N47" s="223">
        <f t="shared" si="5"/>
        <v>4.6999999999999993</v>
      </c>
      <c r="O47" s="223">
        <f t="shared" si="6"/>
        <v>24.049999999999997</v>
      </c>
      <c r="P47" s="223">
        <v>581</v>
      </c>
      <c r="Q47" s="223">
        <v>1520</v>
      </c>
      <c r="R47" s="223">
        <f t="shared" si="7"/>
        <v>939</v>
      </c>
      <c r="S47" s="223">
        <f t="shared" si="8"/>
        <v>1050.5</v>
      </c>
      <c r="T47" s="223">
        <v>9</v>
      </c>
      <c r="U47" s="223">
        <v>41</v>
      </c>
      <c r="V47" s="223">
        <f t="shared" si="9"/>
        <v>32</v>
      </c>
      <c r="W47" s="223">
        <f t="shared" si="10"/>
        <v>25</v>
      </c>
      <c r="X47" s="223">
        <v>47</v>
      </c>
      <c r="Y47" s="223">
        <v>61</v>
      </c>
      <c r="Z47" s="223">
        <f t="shared" si="11"/>
        <v>14</v>
      </c>
      <c r="AA47" s="223">
        <f t="shared" si="12"/>
        <v>54</v>
      </c>
    </row>
    <row r="48" spans="1:27" x14ac:dyDescent="0.2">
      <c r="A48" s="223">
        <v>25.25</v>
      </c>
      <c r="B48" s="223">
        <v>27</v>
      </c>
      <c r="C48" s="638">
        <v>15.7</v>
      </c>
      <c r="D48" s="648">
        <v>17.600000000000001</v>
      </c>
      <c r="E48" s="223">
        <f t="shared" si="0"/>
        <v>1.9000000000000021</v>
      </c>
      <c r="F48" s="223">
        <f t="shared" si="1"/>
        <v>16.649999999999999</v>
      </c>
      <c r="G48" s="638">
        <v>5</v>
      </c>
      <c r="H48" s="641">
        <v>9.6999999999999993</v>
      </c>
      <c r="I48" s="223">
        <f t="shared" si="2"/>
        <v>4.6999999999999993</v>
      </c>
      <c r="J48" s="223">
        <f t="shared" si="3"/>
        <v>7.35</v>
      </c>
      <c r="K48" s="396">
        <f t="shared" si="4"/>
        <v>1.25</v>
      </c>
      <c r="L48" s="638">
        <v>24.7</v>
      </c>
      <c r="M48" s="639">
        <v>26.4</v>
      </c>
      <c r="N48" s="223">
        <f t="shared" si="5"/>
        <v>1.6999999999999993</v>
      </c>
      <c r="O48" s="223">
        <f t="shared" si="6"/>
        <v>25.549999999999997</v>
      </c>
      <c r="P48" s="223">
        <v>1096</v>
      </c>
      <c r="Q48" s="223">
        <v>1520</v>
      </c>
      <c r="R48" s="223">
        <f t="shared" si="7"/>
        <v>424</v>
      </c>
      <c r="S48" s="223">
        <f t="shared" si="8"/>
        <v>1308</v>
      </c>
      <c r="T48" s="223">
        <v>9</v>
      </c>
      <c r="U48" s="223">
        <v>41</v>
      </c>
      <c r="V48" s="223">
        <f t="shared" si="9"/>
        <v>32</v>
      </c>
      <c r="W48" s="223">
        <f t="shared" si="10"/>
        <v>25</v>
      </c>
      <c r="X48" s="223">
        <v>45</v>
      </c>
      <c r="Y48" s="223">
        <v>172</v>
      </c>
      <c r="Z48" s="223">
        <f t="shared" si="11"/>
        <v>127</v>
      </c>
      <c r="AA48" s="223">
        <f t="shared" si="12"/>
        <v>108.5</v>
      </c>
    </row>
    <row r="49" spans="1:27" x14ac:dyDescent="0.2">
      <c r="A49" s="223">
        <v>26.25</v>
      </c>
      <c r="B49" s="223">
        <v>16</v>
      </c>
      <c r="C49" s="643">
        <v>11.6</v>
      </c>
      <c r="D49" s="649">
        <v>18.399999999999999</v>
      </c>
      <c r="E49" s="223">
        <f t="shared" si="0"/>
        <v>6.7999999999999989</v>
      </c>
      <c r="F49" s="223">
        <f t="shared" si="1"/>
        <v>15</v>
      </c>
      <c r="G49" s="644">
        <v>-0.3</v>
      </c>
      <c r="H49" s="651">
        <v>12.5</v>
      </c>
      <c r="I49" s="223">
        <f t="shared" si="2"/>
        <v>12.8</v>
      </c>
      <c r="J49" s="223">
        <f t="shared" si="3"/>
        <v>6.1</v>
      </c>
      <c r="K49" s="395">
        <f t="shared" si="4"/>
        <v>-0.25000000000000089</v>
      </c>
      <c r="L49" s="642">
        <v>21.7</v>
      </c>
      <c r="M49" s="652">
        <v>28.1</v>
      </c>
      <c r="N49" s="223">
        <f t="shared" si="5"/>
        <v>6.4000000000000021</v>
      </c>
      <c r="O49" s="223">
        <f t="shared" si="6"/>
        <v>24.9</v>
      </c>
      <c r="P49" s="223">
        <v>422</v>
      </c>
      <c r="Q49" s="223">
        <v>1520</v>
      </c>
      <c r="R49" s="223">
        <f t="shared" si="7"/>
        <v>1098</v>
      </c>
      <c r="S49" s="223">
        <f t="shared" si="8"/>
        <v>971</v>
      </c>
      <c r="T49" s="223">
        <v>9</v>
      </c>
      <c r="U49" s="223">
        <v>41</v>
      </c>
      <c r="V49" s="223">
        <f t="shared" si="9"/>
        <v>32</v>
      </c>
      <c r="W49" s="223">
        <f t="shared" si="10"/>
        <v>25</v>
      </c>
      <c r="X49" s="223">
        <v>47</v>
      </c>
      <c r="Y49" s="223">
        <v>172</v>
      </c>
      <c r="Z49" s="223">
        <f t="shared" si="11"/>
        <v>125</v>
      </c>
      <c r="AA49" s="223">
        <f t="shared" si="12"/>
        <v>109.5</v>
      </c>
    </row>
    <row r="50" spans="1:27" x14ac:dyDescent="0.2">
      <c r="A50" s="223">
        <v>26.75</v>
      </c>
      <c r="B50" s="223">
        <v>21</v>
      </c>
      <c r="C50" s="640">
        <v>13.6</v>
      </c>
      <c r="D50" s="649">
        <v>18.3</v>
      </c>
      <c r="E50" s="223">
        <f t="shared" si="0"/>
        <v>4.7000000000000011</v>
      </c>
      <c r="F50" s="223">
        <f t="shared" si="1"/>
        <v>15.95</v>
      </c>
      <c r="G50" s="643">
        <v>1.8</v>
      </c>
      <c r="H50" s="652">
        <v>10.9</v>
      </c>
      <c r="I50" s="223">
        <f t="shared" si="2"/>
        <v>9.1</v>
      </c>
      <c r="J50" s="223">
        <f t="shared" si="3"/>
        <v>6.3500000000000005</v>
      </c>
      <c r="K50" s="395">
        <f t="shared" si="4"/>
        <v>-0.99999999999999911</v>
      </c>
      <c r="L50" s="640">
        <v>23.6</v>
      </c>
      <c r="M50" s="641">
        <v>27.6</v>
      </c>
      <c r="N50" s="223">
        <f t="shared" si="5"/>
        <v>4</v>
      </c>
      <c r="O50" s="223">
        <f t="shared" si="6"/>
        <v>25.6</v>
      </c>
      <c r="P50" s="223">
        <v>505</v>
      </c>
      <c r="Q50" s="223">
        <v>1520</v>
      </c>
      <c r="R50" s="223">
        <f t="shared" si="7"/>
        <v>1015</v>
      </c>
      <c r="S50" s="223">
        <f t="shared" si="8"/>
        <v>1012.5</v>
      </c>
      <c r="T50" s="223">
        <v>5</v>
      </c>
      <c r="U50" s="223">
        <v>41</v>
      </c>
      <c r="V50" s="223">
        <f t="shared" si="9"/>
        <v>36</v>
      </c>
      <c r="W50" s="223">
        <f t="shared" si="10"/>
        <v>23</v>
      </c>
      <c r="X50" s="223">
        <v>47</v>
      </c>
      <c r="Y50" s="223">
        <v>172</v>
      </c>
      <c r="Z50" s="223">
        <f t="shared" si="11"/>
        <v>125</v>
      </c>
      <c r="AA50" s="223">
        <f t="shared" si="12"/>
        <v>109.5</v>
      </c>
    </row>
    <row r="51" spans="1:27" x14ac:dyDescent="0.2">
      <c r="A51" s="223">
        <v>27.4</v>
      </c>
      <c r="B51" s="223">
        <v>28</v>
      </c>
      <c r="C51" s="638">
        <v>15.6</v>
      </c>
      <c r="D51" s="648">
        <v>17.600000000000001</v>
      </c>
      <c r="E51" s="223">
        <f t="shared" si="0"/>
        <v>2.0000000000000018</v>
      </c>
      <c r="F51" s="223">
        <f t="shared" si="1"/>
        <v>16.600000000000001</v>
      </c>
      <c r="G51" s="638">
        <v>5</v>
      </c>
      <c r="H51" s="641">
        <v>9.6999999999999993</v>
      </c>
      <c r="I51" s="223">
        <f t="shared" si="2"/>
        <v>4.6999999999999993</v>
      </c>
      <c r="J51" s="223">
        <f t="shared" si="3"/>
        <v>7.35</v>
      </c>
      <c r="K51" s="370">
        <f t="shared" si="4"/>
        <v>0</v>
      </c>
      <c r="L51" s="638">
        <v>24.7</v>
      </c>
      <c r="M51" s="639">
        <v>26.4</v>
      </c>
      <c r="N51" s="223">
        <f t="shared" si="5"/>
        <v>1.6999999999999993</v>
      </c>
      <c r="O51" s="223">
        <f t="shared" si="6"/>
        <v>25.549999999999997</v>
      </c>
      <c r="P51" s="223">
        <v>823</v>
      </c>
      <c r="Q51" s="223">
        <v>1520</v>
      </c>
      <c r="R51" s="223">
        <f t="shared" si="7"/>
        <v>697</v>
      </c>
      <c r="S51" s="223">
        <f t="shared" si="8"/>
        <v>1171.5</v>
      </c>
      <c r="T51" s="223">
        <v>8</v>
      </c>
      <c r="U51" s="223">
        <v>41</v>
      </c>
      <c r="V51" s="223">
        <f t="shared" si="9"/>
        <v>33</v>
      </c>
      <c r="W51" s="223">
        <f t="shared" si="10"/>
        <v>24.5</v>
      </c>
      <c r="X51" s="223">
        <v>79</v>
      </c>
      <c r="Y51" s="223">
        <v>83</v>
      </c>
      <c r="Z51" s="223">
        <f t="shared" si="11"/>
        <v>4</v>
      </c>
      <c r="AA51" s="223">
        <f t="shared" si="12"/>
        <v>81</v>
      </c>
    </row>
    <row r="52" spans="1:27" x14ac:dyDescent="0.2">
      <c r="A52" s="223">
        <v>27.85</v>
      </c>
      <c r="B52" s="223">
        <v>18</v>
      </c>
      <c r="C52" s="638">
        <v>15.6</v>
      </c>
      <c r="D52" s="648">
        <v>17.600000000000001</v>
      </c>
      <c r="E52" s="223">
        <f t="shared" si="0"/>
        <v>2.0000000000000018</v>
      </c>
      <c r="F52" s="223">
        <f t="shared" si="1"/>
        <v>16.600000000000001</v>
      </c>
      <c r="G52" s="638">
        <v>5</v>
      </c>
      <c r="H52" s="641">
        <v>9.6999999999999993</v>
      </c>
      <c r="I52" s="223">
        <f t="shared" si="2"/>
        <v>4.6999999999999993</v>
      </c>
      <c r="J52" s="223">
        <f t="shared" si="3"/>
        <v>7.35</v>
      </c>
      <c r="K52" s="396">
        <f t="shared" si="4"/>
        <v>0.59999999999999964</v>
      </c>
      <c r="L52" s="638">
        <v>24.7</v>
      </c>
      <c r="M52" s="652">
        <v>28.5</v>
      </c>
      <c r="N52" s="223">
        <f t="shared" si="5"/>
        <v>3.8000000000000007</v>
      </c>
      <c r="O52" s="223">
        <f t="shared" si="6"/>
        <v>26.6</v>
      </c>
      <c r="P52" s="223">
        <v>823</v>
      </c>
      <c r="Q52" s="223">
        <v>1548</v>
      </c>
      <c r="R52" s="223">
        <f t="shared" si="7"/>
        <v>725</v>
      </c>
      <c r="S52" s="223">
        <f t="shared" si="8"/>
        <v>1185.5</v>
      </c>
      <c r="T52" s="223">
        <v>8</v>
      </c>
      <c r="U52" s="223">
        <v>41</v>
      </c>
      <c r="V52" s="223">
        <f t="shared" si="9"/>
        <v>33</v>
      </c>
      <c r="W52" s="223">
        <f t="shared" si="10"/>
        <v>24.5</v>
      </c>
      <c r="X52" s="223">
        <v>79</v>
      </c>
      <c r="Y52" s="223">
        <v>83</v>
      </c>
      <c r="Z52" s="223">
        <f t="shared" si="11"/>
        <v>4</v>
      </c>
      <c r="AA52" s="223">
        <f t="shared" si="12"/>
        <v>81</v>
      </c>
    </row>
    <row r="53" spans="1:27" x14ac:dyDescent="0.2">
      <c r="A53" s="223">
        <v>31.25</v>
      </c>
      <c r="B53" s="223">
        <v>17</v>
      </c>
      <c r="C53" s="638">
        <v>15.7</v>
      </c>
      <c r="D53" s="648">
        <v>17.600000000000001</v>
      </c>
      <c r="E53" s="223">
        <f t="shared" si="0"/>
        <v>1.9000000000000021</v>
      </c>
      <c r="F53" s="223">
        <f t="shared" si="1"/>
        <v>16.649999999999999</v>
      </c>
      <c r="G53" s="640">
        <v>3.8</v>
      </c>
      <c r="H53" s="641">
        <v>9.6999999999999993</v>
      </c>
      <c r="I53" s="223">
        <f t="shared" si="2"/>
        <v>5.8999999999999995</v>
      </c>
      <c r="J53" s="223">
        <f t="shared" si="3"/>
        <v>6.75</v>
      </c>
      <c r="K53" s="396">
        <f t="shared" si="4"/>
        <v>0.65000000000000036</v>
      </c>
      <c r="L53" s="642">
        <v>21.7</v>
      </c>
      <c r="M53" s="639">
        <v>26.4</v>
      </c>
      <c r="N53" s="223">
        <f t="shared" si="5"/>
        <v>4.6999999999999993</v>
      </c>
      <c r="O53" s="223">
        <f t="shared" si="6"/>
        <v>24.049999999999997</v>
      </c>
      <c r="P53" s="223">
        <v>1096</v>
      </c>
      <c r="Q53" s="223">
        <v>1520</v>
      </c>
      <c r="R53" s="223">
        <f t="shared" si="7"/>
        <v>424</v>
      </c>
      <c r="S53" s="223">
        <f t="shared" si="8"/>
        <v>1308</v>
      </c>
      <c r="T53" s="223">
        <v>8</v>
      </c>
      <c r="U53" s="223">
        <v>41</v>
      </c>
      <c r="V53" s="223">
        <f t="shared" si="9"/>
        <v>33</v>
      </c>
      <c r="W53" s="223">
        <f t="shared" si="10"/>
        <v>24.5</v>
      </c>
      <c r="X53" s="223">
        <v>47</v>
      </c>
      <c r="Y53" s="223">
        <v>122</v>
      </c>
      <c r="Z53" s="223">
        <f t="shared" si="11"/>
        <v>75</v>
      </c>
      <c r="AA53" s="223">
        <f t="shared" si="12"/>
        <v>84.5</v>
      </c>
    </row>
    <row r="54" spans="1:27" x14ac:dyDescent="0.2">
      <c r="A54" s="223">
        <v>32.299999999999997</v>
      </c>
      <c r="B54" s="223">
        <v>8</v>
      </c>
      <c r="C54" s="643">
        <v>11.6</v>
      </c>
      <c r="D54" s="649">
        <v>18.399999999999999</v>
      </c>
      <c r="E54" s="223">
        <f t="shared" si="0"/>
        <v>6.7999999999999989</v>
      </c>
      <c r="F54" s="223">
        <f t="shared" si="1"/>
        <v>15</v>
      </c>
      <c r="G54" s="644">
        <v>-0.3</v>
      </c>
      <c r="H54" s="651">
        <v>12.5</v>
      </c>
      <c r="I54" s="223">
        <f t="shared" si="2"/>
        <v>12.8</v>
      </c>
      <c r="J54" s="223">
        <f t="shared" si="3"/>
        <v>6.1</v>
      </c>
      <c r="K54" s="370">
        <f t="shared" si="4"/>
        <v>0</v>
      </c>
      <c r="L54" s="644">
        <v>19.3</v>
      </c>
      <c r="M54" s="651">
        <v>29.4</v>
      </c>
      <c r="N54" s="223">
        <f t="shared" si="5"/>
        <v>10.099999999999998</v>
      </c>
      <c r="O54" s="223">
        <f t="shared" si="6"/>
        <v>24.35</v>
      </c>
      <c r="P54" s="223">
        <v>373</v>
      </c>
      <c r="Q54" s="223">
        <v>1520</v>
      </c>
      <c r="R54" s="223">
        <f t="shared" si="7"/>
        <v>1147</v>
      </c>
      <c r="S54" s="223">
        <f t="shared" si="8"/>
        <v>946.5</v>
      </c>
      <c r="T54" s="223">
        <v>8</v>
      </c>
      <c r="U54" s="223">
        <v>41</v>
      </c>
      <c r="V54" s="223">
        <f t="shared" si="9"/>
        <v>33</v>
      </c>
      <c r="W54" s="223">
        <f t="shared" si="10"/>
        <v>24.5</v>
      </c>
      <c r="X54" s="223">
        <v>45</v>
      </c>
      <c r="Y54" s="223">
        <v>175</v>
      </c>
      <c r="Z54" s="223">
        <f t="shared" si="11"/>
        <v>130</v>
      </c>
      <c r="AA54" s="223">
        <f t="shared" si="12"/>
        <v>110</v>
      </c>
    </row>
    <row r="55" spans="1:27" x14ac:dyDescent="0.2">
      <c r="A55" s="223">
        <v>32.799999999999997</v>
      </c>
      <c r="B55" s="223">
        <v>13</v>
      </c>
      <c r="C55" s="643">
        <v>11.6</v>
      </c>
      <c r="D55" s="649">
        <v>18.399999999999999</v>
      </c>
      <c r="E55" s="223">
        <f t="shared" si="0"/>
        <v>6.7999999999999989</v>
      </c>
      <c r="F55" s="223">
        <f t="shared" si="1"/>
        <v>15</v>
      </c>
      <c r="G55" s="644">
        <v>-0.3</v>
      </c>
      <c r="H55" s="651">
        <v>12.5</v>
      </c>
      <c r="I55" s="223">
        <f t="shared" si="2"/>
        <v>12.8</v>
      </c>
      <c r="J55" s="223">
        <f t="shared" si="3"/>
        <v>6.1</v>
      </c>
      <c r="K55" s="395">
        <f t="shared" si="4"/>
        <v>-0.65000000000000036</v>
      </c>
      <c r="L55" s="642">
        <v>21.7</v>
      </c>
      <c r="M55" s="652">
        <v>28.5</v>
      </c>
      <c r="N55" s="223">
        <f t="shared" si="5"/>
        <v>6.8000000000000007</v>
      </c>
      <c r="O55" s="223">
        <f t="shared" si="6"/>
        <v>25.1</v>
      </c>
      <c r="P55" s="223">
        <v>422</v>
      </c>
      <c r="Q55" s="223">
        <v>1577</v>
      </c>
      <c r="R55" s="223">
        <f t="shared" si="7"/>
        <v>1155</v>
      </c>
      <c r="S55" s="223">
        <f t="shared" si="8"/>
        <v>999.5</v>
      </c>
      <c r="T55" s="223">
        <v>8</v>
      </c>
      <c r="U55" s="223">
        <v>41</v>
      </c>
      <c r="V55" s="223">
        <f t="shared" si="9"/>
        <v>33</v>
      </c>
      <c r="W55" s="223">
        <f t="shared" si="10"/>
        <v>24.5</v>
      </c>
      <c r="X55" s="223">
        <v>47</v>
      </c>
      <c r="Y55" s="223">
        <v>175</v>
      </c>
      <c r="Z55" s="223">
        <f t="shared" si="11"/>
        <v>128</v>
      </c>
      <c r="AA55" s="223">
        <f t="shared" si="12"/>
        <v>111</v>
      </c>
    </row>
    <row r="56" spans="1:27" x14ac:dyDescent="0.2">
      <c r="A56" s="223">
        <v>33.25</v>
      </c>
      <c r="B56" s="223">
        <v>24</v>
      </c>
      <c r="C56" s="638">
        <v>15.7</v>
      </c>
      <c r="D56" s="648">
        <v>17.600000000000001</v>
      </c>
      <c r="E56" s="223">
        <f t="shared" si="0"/>
        <v>1.9000000000000021</v>
      </c>
      <c r="F56" s="223">
        <f t="shared" si="1"/>
        <v>16.649999999999999</v>
      </c>
      <c r="G56" s="640">
        <v>3.8</v>
      </c>
      <c r="H56" s="641">
        <v>9.6999999999999993</v>
      </c>
      <c r="I56" s="223">
        <f t="shared" si="2"/>
        <v>5.8999999999999995</v>
      </c>
      <c r="J56" s="223">
        <f t="shared" si="3"/>
        <v>6.75</v>
      </c>
      <c r="K56" s="396">
        <f t="shared" si="4"/>
        <v>0.54999999999999982</v>
      </c>
      <c r="L56" s="642">
        <v>21.7</v>
      </c>
      <c r="M56" s="639">
        <v>26.4</v>
      </c>
      <c r="N56" s="223">
        <f t="shared" si="5"/>
        <v>4.6999999999999993</v>
      </c>
      <c r="O56" s="223">
        <f t="shared" si="6"/>
        <v>24.049999999999997</v>
      </c>
      <c r="P56" s="223">
        <v>1096</v>
      </c>
      <c r="Q56" s="223">
        <v>1548</v>
      </c>
      <c r="R56" s="223">
        <f t="shared" si="7"/>
        <v>452</v>
      </c>
      <c r="S56" s="223">
        <f t="shared" si="8"/>
        <v>1322</v>
      </c>
      <c r="T56" s="223">
        <v>8</v>
      </c>
      <c r="U56" s="223">
        <v>41</v>
      </c>
      <c r="V56" s="223">
        <f t="shared" si="9"/>
        <v>33</v>
      </c>
      <c r="W56" s="223">
        <f t="shared" si="10"/>
        <v>24.5</v>
      </c>
      <c r="X56" s="223">
        <v>55</v>
      </c>
      <c r="Y56" s="223">
        <v>175</v>
      </c>
      <c r="Z56" s="223">
        <f t="shared" si="11"/>
        <v>120</v>
      </c>
      <c r="AA56" s="223">
        <f t="shared" si="12"/>
        <v>115</v>
      </c>
    </row>
    <row r="57" spans="1:27" x14ac:dyDescent="0.2">
      <c r="A57" s="223">
        <v>35.35</v>
      </c>
      <c r="B57" s="223">
        <v>11</v>
      </c>
      <c r="C57" s="643">
        <v>11.6</v>
      </c>
      <c r="D57" s="649">
        <v>18.399999999999999</v>
      </c>
      <c r="E57" s="223">
        <f t="shared" si="0"/>
        <v>6.7999999999999989</v>
      </c>
      <c r="F57" s="223">
        <f t="shared" si="1"/>
        <v>15</v>
      </c>
      <c r="G57" s="644">
        <v>-0.1</v>
      </c>
      <c r="H57" s="651">
        <v>12.5</v>
      </c>
      <c r="I57" s="223">
        <f t="shared" si="2"/>
        <v>12.6</v>
      </c>
      <c r="J57" s="223">
        <f t="shared" si="3"/>
        <v>6.2</v>
      </c>
      <c r="K57" s="395">
        <f t="shared" si="4"/>
        <v>-0.49999999999999911</v>
      </c>
      <c r="L57" s="642">
        <v>21.7</v>
      </c>
      <c r="M57" s="652">
        <v>28.8</v>
      </c>
      <c r="N57" s="223">
        <f t="shared" si="5"/>
        <v>7.1000000000000014</v>
      </c>
      <c r="O57" s="223">
        <f t="shared" si="6"/>
        <v>25.25</v>
      </c>
      <c r="P57" s="223">
        <v>373</v>
      </c>
      <c r="Q57" s="223">
        <v>1520</v>
      </c>
      <c r="R57" s="223">
        <f t="shared" si="7"/>
        <v>1147</v>
      </c>
      <c r="S57" s="223">
        <f t="shared" si="8"/>
        <v>946.5</v>
      </c>
      <c r="T57" s="223">
        <v>2</v>
      </c>
      <c r="U57" s="223">
        <v>41</v>
      </c>
      <c r="V57" s="223">
        <f t="shared" si="9"/>
        <v>39</v>
      </c>
      <c r="W57" s="223">
        <f t="shared" si="10"/>
        <v>21.5</v>
      </c>
      <c r="X57" s="223">
        <v>47</v>
      </c>
      <c r="Y57" s="223">
        <v>61</v>
      </c>
      <c r="Z57" s="223">
        <f t="shared" si="11"/>
        <v>14</v>
      </c>
      <c r="AA57" s="223">
        <f t="shared" si="12"/>
        <v>54</v>
      </c>
    </row>
    <row r="58" spans="1:27" x14ac:dyDescent="0.2">
      <c r="A58" s="223">
        <v>36.35</v>
      </c>
      <c r="B58" s="223">
        <v>18</v>
      </c>
      <c r="C58" s="638">
        <v>15.7</v>
      </c>
      <c r="D58" s="648">
        <v>17.600000000000001</v>
      </c>
      <c r="E58" s="223">
        <f t="shared" si="0"/>
        <v>1.9000000000000021</v>
      </c>
      <c r="F58" s="223">
        <f t="shared" si="1"/>
        <v>16.649999999999999</v>
      </c>
      <c r="G58" s="640">
        <v>3.8</v>
      </c>
      <c r="H58" s="641">
        <v>9.6</v>
      </c>
      <c r="I58" s="223">
        <f t="shared" si="2"/>
        <v>5.8</v>
      </c>
      <c r="J58" s="223">
        <f t="shared" si="3"/>
        <v>6.6999999999999993</v>
      </c>
      <c r="K58" s="370">
        <f t="shared" si="4"/>
        <v>0</v>
      </c>
      <c r="L58" s="642">
        <v>21.7</v>
      </c>
      <c r="M58" s="639">
        <v>26.4</v>
      </c>
      <c r="N58" s="223">
        <f t="shared" si="5"/>
        <v>4.6999999999999993</v>
      </c>
      <c r="O58" s="223">
        <f t="shared" si="6"/>
        <v>24.049999999999997</v>
      </c>
      <c r="P58" s="223">
        <v>1096</v>
      </c>
      <c r="Q58" s="223">
        <v>1520</v>
      </c>
      <c r="R58" s="223">
        <f t="shared" si="7"/>
        <v>424</v>
      </c>
      <c r="S58" s="223">
        <f t="shared" si="8"/>
        <v>1308</v>
      </c>
      <c r="T58" s="223">
        <v>9</v>
      </c>
      <c r="U58" s="223">
        <v>41</v>
      </c>
      <c r="V58" s="223">
        <f t="shared" si="9"/>
        <v>32</v>
      </c>
      <c r="W58" s="223">
        <f t="shared" si="10"/>
        <v>25</v>
      </c>
      <c r="X58" s="223">
        <v>45</v>
      </c>
      <c r="Y58" s="223">
        <v>122</v>
      </c>
      <c r="Z58" s="223">
        <f t="shared" si="11"/>
        <v>77</v>
      </c>
      <c r="AA58" s="223">
        <f t="shared" si="12"/>
        <v>83.5</v>
      </c>
    </row>
    <row r="59" spans="1:27" x14ac:dyDescent="0.2">
      <c r="A59" s="223">
        <v>36.75</v>
      </c>
      <c r="B59" s="223">
        <v>23</v>
      </c>
      <c r="C59" s="638">
        <v>15.7</v>
      </c>
      <c r="D59" s="648">
        <v>17.600000000000001</v>
      </c>
      <c r="E59" s="223">
        <f t="shared" si="0"/>
        <v>1.9000000000000021</v>
      </c>
      <c r="F59" s="223">
        <f t="shared" si="1"/>
        <v>16.649999999999999</v>
      </c>
      <c r="G59" s="640">
        <v>3.8</v>
      </c>
      <c r="H59" s="641">
        <v>9.6</v>
      </c>
      <c r="I59" s="223">
        <f t="shared" si="2"/>
        <v>5.8</v>
      </c>
      <c r="J59" s="223">
        <f t="shared" si="3"/>
        <v>6.6999999999999993</v>
      </c>
      <c r="K59" s="396">
        <f t="shared" si="4"/>
        <v>0.59999999999999964</v>
      </c>
      <c r="L59" s="642">
        <v>21.7</v>
      </c>
      <c r="M59" s="639">
        <v>26.4</v>
      </c>
      <c r="N59" s="223">
        <f t="shared" si="5"/>
        <v>4.6999999999999993</v>
      </c>
      <c r="O59" s="223">
        <f t="shared" si="6"/>
        <v>24.049999999999997</v>
      </c>
      <c r="P59" s="223">
        <v>1096</v>
      </c>
      <c r="Q59" s="223">
        <v>1520</v>
      </c>
      <c r="R59" s="223">
        <f t="shared" si="7"/>
        <v>424</v>
      </c>
      <c r="S59" s="223">
        <f t="shared" si="8"/>
        <v>1308</v>
      </c>
      <c r="T59" s="223">
        <v>9</v>
      </c>
      <c r="U59" s="223">
        <v>41</v>
      </c>
      <c r="V59" s="223">
        <f t="shared" si="9"/>
        <v>32</v>
      </c>
      <c r="W59" s="223">
        <f t="shared" si="10"/>
        <v>25</v>
      </c>
      <c r="X59" s="223">
        <v>45</v>
      </c>
      <c r="Y59" s="223">
        <v>122</v>
      </c>
      <c r="Z59" s="223">
        <f t="shared" si="11"/>
        <v>77</v>
      </c>
      <c r="AA59" s="223">
        <f t="shared" si="12"/>
        <v>83.5</v>
      </c>
    </row>
    <row r="60" spans="1:27" x14ac:dyDescent="0.2">
      <c r="A60" s="223">
        <v>37.5</v>
      </c>
      <c r="B60" s="223">
        <v>8</v>
      </c>
      <c r="C60" s="643">
        <v>11.6</v>
      </c>
      <c r="D60" s="649">
        <v>18.399999999999999</v>
      </c>
      <c r="E60" s="223">
        <f t="shared" si="0"/>
        <v>6.7999999999999989</v>
      </c>
      <c r="F60" s="223">
        <f t="shared" si="1"/>
        <v>15</v>
      </c>
      <c r="G60" s="644">
        <v>-0.3</v>
      </c>
      <c r="H60" s="651">
        <v>12.5</v>
      </c>
      <c r="I60" s="223">
        <f t="shared" si="2"/>
        <v>12.8</v>
      </c>
      <c r="J60" s="223">
        <f t="shared" si="3"/>
        <v>6.1</v>
      </c>
      <c r="K60" s="370">
        <f t="shared" si="4"/>
        <v>0</v>
      </c>
      <c r="L60" s="644">
        <v>19.399999999999999</v>
      </c>
      <c r="M60" s="652">
        <v>28.5</v>
      </c>
      <c r="N60" s="223">
        <f t="shared" si="5"/>
        <v>9.1000000000000014</v>
      </c>
      <c r="O60" s="223">
        <f t="shared" si="6"/>
        <v>23.95</v>
      </c>
      <c r="P60" s="223">
        <v>422</v>
      </c>
      <c r="Q60" s="223">
        <v>1520</v>
      </c>
      <c r="R60" s="223">
        <f t="shared" si="7"/>
        <v>1098</v>
      </c>
      <c r="S60" s="223">
        <f t="shared" si="8"/>
        <v>971</v>
      </c>
      <c r="T60" s="223">
        <v>8</v>
      </c>
      <c r="U60" s="223">
        <v>41</v>
      </c>
      <c r="V60" s="223">
        <f t="shared" si="9"/>
        <v>33</v>
      </c>
      <c r="W60" s="223">
        <f t="shared" si="10"/>
        <v>24.5</v>
      </c>
      <c r="X60" s="223">
        <v>47</v>
      </c>
      <c r="Y60" s="223">
        <v>175</v>
      </c>
      <c r="Z60" s="223">
        <f t="shared" si="11"/>
        <v>128</v>
      </c>
      <c r="AA60" s="223">
        <f t="shared" si="12"/>
        <v>111</v>
      </c>
    </row>
    <row r="61" spans="1:27" x14ac:dyDescent="0.2">
      <c r="A61" s="223">
        <v>37.85</v>
      </c>
      <c r="B61" s="223">
        <v>10</v>
      </c>
      <c r="C61" s="643">
        <v>11.6</v>
      </c>
      <c r="D61" s="649">
        <v>18.399999999999999</v>
      </c>
      <c r="E61" s="223">
        <f t="shared" si="0"/>
        <v>6.7999999999999989</v>
      </c>
      <c r="F61" s="223">
        <f t="shared" si="1"/>
        <v>15</v>
      </c>
      <c r="G61" s="644">
        <v>-0.3</v>
      </c>
      <c r="H61" s="651">
        <v>12.5</v>
      </c>
      <c r="I61" s="223">
        <f t="shared" si="2"/>
        <v>12.8</v>
      </c>
      <c r="J61" s="223">
        <f t="shared" si="3"/>
        <v>6.1</v>
      </c>
      <c r="K61" s="396">
        <f t="shared" si="4"/>
        <v>2.6999999999999993</v>
      </c>
      <c r="L61" s="642">
        <v>21.7</v>
      </c>
      <c r="M61" s="652">
        <v>28.7</v>
      </c>
      <c r="N61" s="223">
        <f t="shared" si="5"/>
        <v>7</v>
      </c>
      <c r="O61" s="223">
        <f t="shared" si="6"/>
        <v>25.2</v>
      </c>
      <c r="P61" s="223">
        <v>373</v>
      </c>
      <c r="Q61" s="223">
        <v>1577</v>
      </c>
      <c r="R61" s="223">
        <f t="shared" si="7"/>
        <v>1204</v>
      </c>
      <c r="S61" s="223">
        <f t="shared" si="8"/>
        <v>975</v>
      </c>
      <c r="T61" s="223">
        <v>3</v>
      </c>
      <c r="U61" s="223">
        <v>41</v>
      </c>
      <c r="V61" s="223">
        <f t="shared" si="9"/>
        <v>38</v>
      </c>
      <c r="W61" s="223">
        <f t="shared" si="10"/>
        <v>22</v>
      </c>
      <c r="X61" s="223">
        <v>13</v>
      </c>
      <c r="Y61" s="223">
        <v>172</v>
      </c>
      <c r="Z61" s="223">
        <f t="shared" si="11"/>
        <v>159</v>
      </c>
      <c r="AA61" s="223">
        <f t="shared" si="12"/>
        <v>92.5</v>
      </c>
    </row>
    <row r="62" spans="1:27" x14ac:dyDescent="0.2">
      <c r="A62" s="223">
        <v>40</v>
      </c>
      <c r="B62" s="223">
        <v>8</v>
      </c>
      <c r="C62" s="653">
        <v>7.6</v>
      </c>
      <c r="D62" s="646">
        <v>20.8</v>
      </c>
      <c r="E62" s="223">
        <f t="shared" si="0"/>
        <v>13.200000000000001</v>
      </c>
      <c r="F62" s="223">
        <f t="shared" si="1"/>
        <v>14.2</v>
      </c>
      <c r="G62" s="645">
        <v>-6.5</v>
      </c>
      <c r="H62" s="651">
        <v>13.3</v>
      </c>
      <c r="I62" s="223">
        <f t="shared" si="2"/>
        <v>19.8</v>
      </c>
      <c r="J62" s="223">
        <f t="shared" si="3"/>
        <v>3.4000000000000004</v>
      </c>
      <c r="K62" s="397" t="s">
        <v>234</v>
      </c>
      <c r="L62" s="642">
        <v>21.7</v>
      </c>
      <c r="M62" s="652">
        <v>28.1</v>
      </c>
      <c r="N62" s="223">
        <f t="shared" si="5"/>
        <v>6.4000000000000021</v>
      </c>
      <c r="O62" s="223">
        <f t="shared" si="6"/>
        <v>24.9</v>
      </c>
      <c r="P62" s="223">
        <v>373</v>
      </c>
      <c r="Q62" s="223">
        <v>1724</v>
      </c>
      <c r="R62" s="223">
        <f t="shared" si="7"/>
        <v>1351</v>
      </c>
      <c r="S62" s="223">
        <f t="shared" si="8"/>
        <v>1048.5</v>
      </c>
      <c r="T62" s="223">
        <v>8</v>
      </c>
      <c r="U62" s="223">
        <v>43</v>
      </c>
      <c r="V62" s="223">
        <f t="shared" si="9"/>
        <v>35</v>
      </c>
      <c r="W62" s="223">
        <f t="shared" si="10"/>
        <v>25.5</v>
      </c>
      <c r="X62" s="223">
        <v>45</v>
      </c>
      <c r="Y62" s="223">
        <v>195</v>
      </c>
      <c r="Z62" s="223">
        <f t="shared" si="11"/>
        <v>150</v>
      </c>
      <c r="AA62" s="223">
        <f t="shared" si="12"/>
        <v>120</v>
      </c>
    </row>
    <row r="64" spans="1:27" x14ac:dyDescent="0.2">
      <c r="A64" s="395" t="s">
        <v>2301</v>
      </c>
      <c r="C64" s="654" t="s">
        <v>2774</v>
      </c>
    </row>
    <row r="65" spans="1:1" x14ac:dyDescent="0.2">
      <c r="A65" s="396" t="s">
        <v>2302</v>
      </c>
    </row>
  </sheetData>
  <autoFilter ref="A1:Z62"/>
  <pageMargins left="0.78740157499999996" right="0.78740157499999996" top="0.984251969" bottom="0.984251969"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election activeCell="B1" sqref="B1"/>
    </sheetView>
  </sheetViews>
  <sheetFormatPr baseColWidth="10" defaultColWidth="9.140625" defaultRowHeight="12.75" x14ac:dyDescent="0.2"/>
  <cols>
    <col min="1" max="1" width="24.28515625" style="223" bestFit="1" customWidth="1"/>
    <col min="2" max="2" width="31.5703125" style="223" bestFit="1" customWidth="1"/>
    <col min="3" max="16384" width="9.140625" style="223"/>
  </cols>
  <sheetData>
    <row r="1" spans="1:2" x14ac:dyDescent="0.2">
      <c r="A1" s="223" t="s">
        <v>2303</v>
      </c>
      <c r="B1" s="490" t="s">
        <v>2649</v>
      </c>
    </row>
    <row r="2" spans="1:2" x14ac:dyDescent="0.2">
      <c r="A2" s="223" t="s">
        <v>2304</v>
      </c>
      <c r="B2" s="223" t="s">
        <v>753</v>
      </c>
    </row>
    <row r="3" spans="1:2" x14ac:dyDescent="0.2">
      <c r="A3" s="223" t="s">
        <v>2305</v>
      </c>
      <c r="B3" s="223" t="s">
        <v>937</v>
      </c>
    </row>
    <row r="4" spans="1:2" x14ac:dyDescent="0.2">
      <c r="A4" s="223" t="s">
        <v>2306</v>
      </c>
      <c r="B4" s="223" t="s">
        <v>232</v>
      </c>
    </row>
    <row r="5" spans="1:2" x14ac:dyDescent="0.2">
      <c r="A5" s="223" t="s">
        <v>2307</v>
      </c>
      <c r="B5" s="223" t="s">
        <v>2308</v>
      </c>
    </row>
    <row r="6" spans="1:2" x14ac:dyDescent="0.2">
      <c r="A6" s="223" t="s">
        <v>2309</v>
      </c>
      <c r="B6" s="223" t="s">
        <v>759</v>
      </c>
    </row>
    <row r="7" spans="1:2" x14ac:dyDescent="0.2">
      <c r="A7" s="223" t="s">
        <v>2310</v>
      </c>
      <c r="B7" s="223" t="s">
        <v>2308</v>
      </c>
    </row>
    <row r="8" spans="1:2" x14ac:dyDescent="0.2">
      <c r="A8" s="223" t="s">
        <v>2311</v>
      </c>
      <c r="B8" s="223" t="s">
        <v>2312</v>
      </c>
    </row>
    <row r="9" spans="1:2" x14ac:dyDescent="0.2">
      <c r="A9" s="223" t="s">
        <v>2313</v>
      </c>
      <c r="B9" s="223" t="s">
        <v>2314</v>
      </c>
    </row>
    <row r="10" spans="1:2" x14ac:dyDescent="0.2">
      <c r="A10" s="223" t="s">
        <v>2315</v>
      </c>
      <c r="B10" s="223" t="s">
        <v>2316</v>
      </c>
    </row>
    <row r="11" spans="1:2" x14ac:dyDescent="0.2">
      <c r="A11" s="223" t="s">
        <v>2317</v>
      </c>
      <c r="B11" s="223" t="s">
        <v>755</v>
      </c>
    </row>
    <row r="12" spans="1:2" x14ac:dyDescent="0.2">
      <c r="A12" s="223" t="s">
        <v>2318</v>
      </c>
      <c r="B12" s="223" t="s">
        <v>2319</v>
      </c>
    </row>
    <row r="13" spans="1:2" x14ac:dyDescent="0.2">
      <c r="A13" s="223" t="s">
        <v>2320</v>
      </c>
      <c r="B13" s="223" t="s">
        <v>1067</v>
      </c>
    </row>
    <row r="14" spans="1:2" x14ac:dyDescent="0.2">
      <c r="A14" s="223" t="s">
        <v>2321</v>
      </c>
      <c r="B14" s="223" t="s">
        <v>129</v>
      </c>
    </row>
    <row r="15" spans="1:2" x14ac:dyDescent="0.2">
      <c r="A15" s="223" t="s">
        <v>2322</v>
      </c>
      <c r="B15" s="223" t="s">
        <v>2323</v>
      </c>
    </row>
    <row r="16" spans="1:2" x14ac:dyDescent="0.2">
      <c r="A16" s="223" t="s">
        <v>2324</v>
      </c>
      <c r="B16" s="223" t="s">
        <v>952</v>
      </c>
    </row>
    <row r="17" spans="1:2" x14ac:dyDescent="0.2">
      <c r="A17" s="223" t="s">
        <v>758</v>
      </c>
      <c r="B17" s="223" t="s">
        <v>758</v>
      </c>
    </row>
    <row r="18" spans="1:2" x14ac:dyDescent="0.2">
      <c r="A18" s="223" t="s">
        <v>2325</v>
      </c>
      <c r="B18" s="223" t="s">
        <v>1976</v>
      </c>
    </row>
    <row r="19" spans="1:2" x14ac:dyDescent="0.2">
      <c r="A19" s="223" t="s">
        <v>2326</v>
      </c>
      <c r="B19" s="223" t="s">
        <v>810</v>
      </c>
    </row>
    <row r="20" spans="1:2" x14ac:dyDescent="0.2">
      <c r="A20" s="223" t="s">
        <v>2327</v>
      </c>
      <c r="B20" s="223" t="s">
        <v>2328</v>
      </c>
    </row>
    <row r="21" spans="1:2" x14ac:dyDescent="0.2">
      <c r="A21" s="223" t="s">
        <v>2329</v>
      </c>
      <c r="B21" s="223" t="s">
        <v>872</v>
      </c>
    </row>
    <row r="22" spans="1:2" x14ac:dyDescent="0.2">
      <c r="A22" s="223" t="s">
        <v>2330</v>
      </c>
      <c r="B22" s="223" t="s">
        <v>2331</v>
      </c>
    </row>
    <row r="23" spans="1:2" x14ac:dyDescent="0.2">
      <c r="A23" s="223" t="s">
        <v>2332</v>
      </c>
      <c r="B23" s="223" t="s">
        <v>2006</v>
      </c>
    </row>
    <row r="24" spans="1:2" x14ac:dyDescent="0.2">
      <c r="A24" s="223" t="s">
        <v>2333</v>
      </c>
      <c r="B24" s="223" t="s">
        <v>2334</v>
      </c>
    </row>
    <row r="25" spans="1:2" x14ac:dyDescent="0.2">
      <c r="A25" s="223" t="s">
        <v>2335</v>
      </c>
      <c r="B25" s="223" t="s">
        <v>1138</v>
      </c>
    </row>
    <row r="26" spans="1:2" x14ac:dyDescent="0.2">
      <c r="A26" s="223" t="s">
        <v>2336</v>
      </c>
      <c r="B26" s="223" t="s">
        <v>2337</v>
      </c>
    </row>
    <row r="27" spans="1:2" x14ac:dyDescent="0.2">
      <c r="A27" s="223" t="s">
        <v>2338</v>
      </c>
      <c r="B27" s="223" t="s">
        <v>2339</v>
      </c>
    </row>
    <row r="28" spans="1:2" x14ac:dyDescent="0.2">
      <c r="A28" s="223" t="s">
        <v>1555</v>
      </c>
      <c r="B28" s="223" t="s">
        <v>757</v>
      </c>
    </row>
    <row r="29" spans="1:2" x14ac:dyDescent="0.2">
      <c r="A29" s="223" t="s">
        <v>2340</v>
      </c>
      <c r="B29" s="223" t="s">
        <v>2341</v>
      </c>
    </row>
    <row r="30" spans="1:2" x14ac:dyDescent="0.2">
      <c r="A30" s="223" t="s">
        <v>2342</v>
      </c>
      <c r="B30" s="223" t="s">
        <v>2343</v>
      </c>
    </row>
    <row r="31" spans="1:2" x14ac:dyDescent="0.2">
      <c r="A31" s="223" t="s">
        <v>2344</v>
      </c>
      <c r="B31" s="223" t="s">
        <v>2345</v>
      </c>
    </row>
    <row r="32" spans="1:2" x14ac:dyDescent="0.2">
      <c r="A32" s="223" t="s">
        <v>2346</v>
      </c>
      <c r="B32" s="223" t="s">
        <v>1416</v>
      </c>
    </row>
    <row r="33" spans="1:2" x14ac:dyDescent="0.2">
      <c r="A33" s="223" t="s">
        <v>2347</v>
      </c>
      <c r="B33" s="223" t="s">
        <v>760</v>
      </c>
    </row>
    <row r="34" spans="1:2" x14ac:dyDescent="0.2">
      <c r="A34" s="223" t="s">
        <v>2348</v>
      </c>
      <c r="B34" s="223" t="s">
        <v>1252</v>
      </c>
    </row>
    <row r="35" spans="1:2" x14ac:dyDescent="0.2">
      <c r="A35" s="223" t="s">
        <v>2349</v>
      </c>
      <c r="B35" s="223" t="s">
        <v>2350</v>
      </c>
    </row>
    <row r="36" spans="1:2" x14ac:dyDescent="0.2">
      <c r="A36" s="223" t="s">
        <v>2351</v>
      </c>
      <c r="B36" s="223" t="s">
        <v>756</v>
      </c>
    </row>
    <row r="37" spans="1:2" x14ac:dyDescent="0.2">
      <c r="A37" s="223" t="s">
        <v>2352</v>
      </c>
      <c r="B37" s="223" t="s">
        <v>50</v>
      </c>
    </row>
    <row r="38" spans="1:2" x14ac:dyDescent="0.2">
      <c r="A38" s="223" t="s">
        <v>2353</v>
      </c>
      <c r="B38" s="223" t="s">
        <v>2172</v>
      </c>
    </row>
    <row r="39" spans="1:2" x14ac:dyDescent="0.2">
      <c r="A39" s="223" t="s">
        <v>2354</v>
      </c>
      <c r="B39" s="223" t="s">
        <v>2178</v>
      </c>
    </row>
    <row r="40" spans="1:2" x14ac:dyDescent="0.2">
      <c r="A40" s="223" t="s">
        <v>2355</v>
      </c>
      <c r="B40" s="223" t="s">
        <v>2356</v>
      </c>
    </row>
    <row r="41" spans="1:2" x14ac:dyDescent="0.2">
      <c r="A41" s="223" t="s">
        <v>2357</v>
      </c>
      <c r="B41" s="223" t="s">
        <v>2358</v>
      </c>
    </row>
    <row r="42" spans="1:2" x14ac:dyDescent="0.2">
      <c r="A42" s="223" t="s">
        <v>2029</v>
      </c>
      <c r="B42" s="223" t="s">
        <v>2359</v>
      </c>
    </row>
    <row r="43" spans="1:2" x14ac:dyDescent="0.2">
      <c r="A43" s="223" t="s">
        <v>2360</v>
      </c>
      <c r="B43" s="223" t="s">
        <v>79</v>
      </c>
    </row>
    <row r="44" spans="1:2" x14ac:dyDescent="0.2">
      <c r="A44" s="223" t="s">
        <v>2361</v>
      </c>
      <c r="B44" s="223" t="s">
        <v>2362</v>
      </c>
    </row>
    <row r="45" spans="1:2" x14ac:dyDescent="0.2">
      <c r="A45" s="223" t="s">
        <v>2363</v>
      </c>
      <c r="B45" s="223" t="s">
        <v>2364</v>
      </c>
    </row>
    <row r="46" spans="1:2" x14ac:dyDescent="0.2">
      <c r="A46" s="223" t="s">
        <v>2365</v>
      </c>
      <c r="B46" s="223" t="s">
        <v>2366</v>
      </c>
    </row>
    <row r="47" spans="1:2" x14ac:dyDescent="0.2">
      <c r="A47" s="223" t="s">
        <v>2367</v>
      </c>
      <c r="B47" s="223" t="s">
        <v>973</v>
      </c>
    </row>
    <row r="48" spans="1:2" x14ac:dyDescent="0.2">
      <c r="A48" s="223" t="s">
        <v>2368</v>
      </c>
      <c r="B48" s="223" t="s">
        <v>2369</v>
      </c>
    </row>
    <row r="49" spans="1:2" x14ac:dyDescent="0.2">
      <c r="A49" s="223" t="s">
        <v>2370</v>
      </c>
      <c r="B49" s="223" t="s">
        <v>2371</v>
      </c>
    </row>
    <row r="50" spans="1:2" x14ac:dyDescent="0.2">
      <c r="A50" s="223" t="s">
        <v>2372</v>
      </c>
      <c r="B50" s="223" t="s">
        <v>2373</v>
      </c>
    </row>
  </sheetData>
  <pageMargins left="0.78740157499999996" right="0.78740157499999996" top="0.984251969" bottom="0.984251969"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activeCell="E10" sqref="E10"/>
    </sheetView>
  </sheetViews>
  <sheetFormatPr baseColWidth="10" defaultColWidth="9.140625" defaultRowHeight="12.75" x14ac:dyDescent="0.2"/>
  <cols>
    <col min="1" max="1" width="19.85546875" style="223" bestFit="1" customWidth="1"/>
    <col min="2" max="2" width="25.28515625" style="223" customWidth="1"/>
    <col min="3" max="6" width="5.85546875" style="223" customWidth="1"/>
    <col min="7" max="11" width="3.28515625" style="223" bestFit="1" customWidth="1"/>
    <col min="12" max="16384" width="9.140625" style="223"/>
  </cols>
  <sheetData>
    <row r="1" spans="1:11" ht="57" customHeight="1" x14ac:dyDescent="0.2">
      <c r="C1" s="620" t="s">
        <v>2374</v>
      </c>
      <c r="D1" s="620"/>
      <c r="E1" s="620" t="s">
        <v>1440</v>
      </c>
      <c r="F1" s="620"/>
      <c r="G1" s="619" t="s">
        <v>2375</v>
      </c>
      <c r="H1" s="619" t="s">
        <v>2376</v>
      </c>
      <c r="I1" s="619" t="s">
        <v>2377</v>
      </c>
      <c r="J1" s="619" t="s">
        <v>2378</v>
      </c>
      <c r="K1" s="619" t="s">
        <v>2379</v>
      </c>
    </row>
    <row r="2" spans="1:11" x14ac:dyDescent="0.2">
      <c r="A2" s="223" t="s">
        <v>2380</v>
      </c>
      <c r="B2" s="223" t="s">
        <v>2381</v>
      </c>
      <c r="C2" s="398" t="s">
        <v>2382</v>
      </c>
      <c r="D2" s="398" t="s">
        <v>2383</v>
      </c>
      <c r="E2" s="398" t="s">
        <v>2382</v>
      </c>
      <c r="F2" s="398" t="s">
        <v>2383</v>
      </c>
      <c r="G2" s="619"/>
      <c r="H2" s="619"/>
      <c r="I2" s="619"/>
      <c r="J2" s="619"/>
      <c r="K2" s="619"/>
    </row>
    <row r="3" spans="1:11" x14ac:dyDescent="0.2">
      <c r="A3" s="223" t="s">
        <v>2384</v>
      </c>
      <c r="B3" s="223" t="s">
        <v>938</v>
      </c>
      <c r="C3" s="655">
        <v>-5</v>
      </c>
      <c r="D3" s="655">
        <v>23</v>
      </c>
      <c r="E3" s="655">
        <v>-13.3</v>
      </c>
      <c r="F3" s="655">
        <v>27.4</v>
      </c>
      <c r="G3" s="223">
        <v>1</v>
      </c>
      <c r="H3" s="223">
        <v>1</v>
      </c>
      <c r="I3" s="223">
        <v>1</v>
      </c>
      <c r="J3" s="223">
        <v>1</v>
      </c>
      <c r="K3" s="223">
        <v>1</v>
      </c>
    </row>
    <row r="4" spans="1:11" x14ac:dyDescent="0.2">
      <c r="A4" s="223" t="s">
        <v>2385</v>
      </c>
      <c r="B4" s="223" t="s">
        <v>1908</v>
      </c>
      <c r="C4" s="655">
        <v>-5</v>
      </c>
      <c r="D4" s="655">
        <v>23</v>
      </c>
      <c r="E4" s="655">
        <v>-15.6</v>
      </c>
      <c r="F4" s="655">
        <v>27.6</v>
      </c>
      <c r="G4" s="223">
        <v>1</v>
      </c>
      <c r="H4" s="223">
        <v>1</v>
      </c>
      <c r="I4" s="223">
        <v>1</v>
      </c>
      <c r="J4" s="223">
        <v>0</v>
      </c>
      <c r="K4" s="223">
        <v>0</v>
      </c>
    </row>
    <row r="5" spans="1:11" x14ac:dyDescent="0.2">
      <c r="A5" s="223" t="s">
        <v>1907</v>
      </c>
      <c r="B5" s="223" t="s">
        <v>2386</v>
      </c>
      <c r="C5" s="655">
        <v>-7</v>
      </c>
      <c r="D5" s="655">
        <v>25</v>
      </c>
      <c r="E5" s="655">
        <v>-15.6</v>
      </c>
      <c r="F5" s="655">
        <v>28.1</v>
      </c>
      <c r="G5" s="223">
        <v>1</v>
      </c>
      <c r="H5" s="223">
        <v>1</v>
      </c>
      <c r="I5" s="223">
        <v>0</v>
      </c>
      <c r="J5" s="223">
        <v>0</v>
      </c>
      <c r="K5" s="223">
        <v>0</v>
      </c>
    </row>
    <row r="6" spans="1:11" x14ac:dyDescent="0.2">
      <c r="A6" s="223" t="s">
        <v>2387</v>
      </c>
      <c r="B6" s="223" t="s">
        <v>38</v>
      </c>
      <c r="C6" s="655">
        <v>3.5</v>
      </c>
      <c r="D6" s="655">
        <v>23</v>
      </c>
      <c r="E6" s="655">
        <v>0</v>
      </c>
      <c r="F6" s="655">
        <v>25.8</v>
      </c>
      <c r="G6" s="223">
        <v>1</v>
      </c>
      <c r="H6" s="223">
        <v>0</v>
      </c>
      <c r="I6" s="223">
        <v>0</v>
      </c>
      <c r="J6" s="223">
        <v>1</v>
      </c>
      <c r="K6" s="223">
        <v>0</v>
      </c>
    </row>
    <row r="7" spans="1:11" x14ac:dyDescent="0.2">
      <c r="A7" s="223" t="s">
        <v>2388</v>
      </c>
      <c r="B7" s="223" t="s">
        <v>35</v>
      </c>
      <c r="C7" s="655">
        <v>4.5</v>
      </c>
      <c r="D7" s="655">
        <v>22.5</v>
      </c>
      <c r="E7" s="655">
        <v>4.4000000000000004</v>
      </c>
      <c r="F7" s="655">
        <v>26.6</v>
      </c>
      <c r="G7" s="223">
        <v>1</v>
      </c>
      <c r="H7" s="223">
        <v>1</v>
      </c>
      <c r="I7" s="223">
        <v>1</v>
      </c>
      <c r="J7" s="223">
        <v>1</v>
      </c>
      <c r="K7" s="223">
        <v>1</v>
      </c>
    </row>
    <row r="8" spans="1:11" x14ac:dyDescent="0.2">
      <c r="A8" s="119" t="s">
        <v>2389</v>
      </c>
      <c r="B8" s="119" t="s">
        <v>2390</v>
      </c>
      <c r="C8" s="655" t="s">
        <v>144</v>
      </c>
      <c r="D8" s="655" t="s">
        <v>144</v>
      </c>
      <c r="E8" s="655">
        <v>8.6999999999999993</v>
      </c>
      <c r="F8" s="655">
        <v>24.1</v>
      </c>
      <c r="G8" s="223">
        <v>0</v>
      </c>
      <c r="H8" s="223">
        <v>1</v>
      </c>
      <c r="I8" s="223">
        <v>1</v>
      </c>
      <c r="J8" s="223">
        <v>2</v>
      </c>
      <c r="K8" s="223">
        <v>2</v>
      </c>
    </row>
    <row r="9" spans="1:11" x14ac:dyDescent="0.2">
      <c r="A9" s="223" t="s">
        <v>2391</v>
      </c>
      <c r="B9" s="223" t="s">
        <v>396</v>
      </c>
      <c r="C9" s="655">
        <v>10</v>
      </c>
      <c r="D9" s="655">
        <v>21</v>
      </c>
      <c r="E9" s="655">
        <v>11.6</v>
      </c>
      <c r="F9" s="655">
        <v>18.399999999999999</v>
      </c>
      <c r="G9" s="223">
        <v>1</v>
      </c>
      <c r="H9" s="223">
        <v>1</v>
      </c>
      <c r="I9" s="223">
        <v>0</v>
      </c>
      <c r="J9" s="223">
        <v>1</v>
      </c>
      <c r="K9" s="223">
        <v>2</v>
      </c>
    </row>
    <row r="10" spans="1:11" x14ac:dyDescent="0.2">
      <c r="A10" s="223" t="s">
        <v>2392</v>
      </c>
      <c r="B10" s="223" t="s">
        <v>33</v>
      </c>
      <c r="C10" s="655">
        <v>11.5</v>
      </c>
      <c r="D10" s="655">
        <v>25.5</v>
      </c>
      <c r="E10" s="655">
        <v>16.5</v>
      </c>
      <c r="F10" s="655">
        <v>28.5</v>
      </c>
      <c r="G10" s="223">
        <v>1</v>
      </c>
      <c r="H10" s="223">
        <v>0</v>
      </c>
      <c r="I10" s="223">
        <v>0</v>
      </c>
      <c r="J10" s="223">
        <v>0</v>
      </c>
      <c r="K10" s="223">
        <v>1</v>
      </c>
    </row>
    <row r="11" spans="1:11" x14ac:dyDescent="0.2">
      <c r="A11" s="223" t="s">
        <v>1980</v>
      </c>
      <c r="B11" s="223" t="s">
        <v>1980</v>
      </c>
      <c r="C11" s="655" t="s">
        <v>144</v>
      </c>
      <c r="D11" s="655" t="s">
        <v>144</v>
      </c>
      <c r="E11" s="655">
        <v>-0.4</v>
      </c>
      <c r="F11" s="655">
        <v>27.7</v>
      </c>
      <c r="G11" s="223">
        <v>0</v>
      </c>
      <c r="H11" s="223">
        <v>0</v>
      </c>
      <c r="I11" s="223">
        <v>0</v>
      </c>
      <c r="J11" s="223">
        <v>0</v>
      </c>
      <c r="K11" s="223">
        <v>1</v>
      </c>
    </row>
    <row r="12" spans="1:11" x14ac:dyDescent="0.2">
      <c r="A12" s="223" t="s">
        <v>744</v>
      </c>
      <c r="B12" s="223" t="s">
        <v>744</v>
      </c>
      <c r="C12" s="655" t="s">
        <v>144</v>
      </c>
      <c r="D12" s="655" t="s">
        <v>144</v>
      </c>
      <c r="E12" s="656" t="s">
        <v>234</v>
      </c>
      <c r="F12" s="656" t="s">
        <v>234</v>
      </c>
      <c r="G12" s="223">
        <v>0</v>
      </c>
      <c r="H12" s="223">
        <v>0</v>
      </c>
      <c r="I12" s="223">
        <v>1</v>
      </c>
      <c r="J12" s="223">
        <v>1</v>
      </c>
      <c r="K12" s="223">
        <v>0</v>
      </c>
    </row>
    <row r="13" spans="1:11" x14ac:dyDescent="0.2">
      <c r="A13" s="223" t="s">
        <v>2393</v>
      </c>
      <c r="B13" s="223" t="s">
        <v>90</v>
      </c>
      <c r="C13" s="655">
        <v>11</v>
      </c>
      <c r="D13" s="655">
        <v>25.5</v>
      </c>
      <c r="E13" s="655">
        <v>15.6</v>
      </c>
      <c r="F13" s="657">
        <v>27</v>
      </c>
      <c r="G13" s="223">
        <v>1</v>
      </c>
      <c r="H13" s="223">
        <v>1</v>
      </c>
      <c r="I13" s="223">
        <v>0</v>
      </c>
      <c r="J13" s="223">
        <v>1</v>
      </c>
      <c r="K13" s="223">
        <v>1</v>
      </c>
    </row>
    <row r="14" spans="1:11" x14ac:dyDescent="0.2">
      <c r="A14" s="223" t="s">
        <v>2394</v>
      </c>
      <c r="B14" s="223" t="s">
        <v>864</v>
      </c>
      <c r="C14" s="655" t="s">
        <v>144</v>
      </c>
      <c r="D14" s="655" t="s">
        <v>144</v>
      </c>
      <c r="E14" s="655">
        <v>3.1</v>
      </c>
      <c r="F14" s="655">
        <v>27.7</v>
      </c>
      <c r="G14" s="223">
        <v>0</v>
      </c>
      <c r="H14" s="223">
        <v>1</v>
      </c>
      <c r="I14" s="223">
        <v>0</v>
      </c>
      <c r="J14" s="223">
        <v>0</v>
      </c>
      <c r="K14" s="223">
        <v>0</v>
      </c>
    </row>
    <row r="15" spans="1:11" x14ac:dyDescent="0.2">
      <c r="A15" s="223" t="s">
        <v>2052</v>
      </c>
      <c r="B15" s="119" t="s">
        <v>2395</v>
      </c>
      <c r="C15" s="655" t="s">
        <v>144</v>
      </c>
      <c r="D15" s="655" t="s">
        <v>144</v>
      </c>
      <c r="E15" s="119" t="s">
        <v>2396</v>
      </c>
      <c r="G15" s="223">
        <v>1</v>
      </c>
      <c r="H15" s="223">
        <v>1</v>
      </c>
      <c r="I15" s="223">
        <v>1</v>
      </c>
      <c r="J15" s="223">
        <v>1</v>
      </c>
      <c r="K15" s="223">
        <v>1</v>
      </c>
    </row>
    <row r="16" spans="1:11" x14ac:dyDescent="0.2">
      <c r="A16" s="223" t="s">
        <v>2397</v>
      </c>
      <c r="B16" s="223" t="s">
        <v>1156</v>
      </c>
      <c r="C16" s="655">
        <v>-2</v>
      </c>
      <c r="D16" s="655">
        <v>23</v>
      </c>
      <c r="E16" s="655">
        <v>0</v>
      </c>
      <c r="F16" s="655">
        <v>27.5</v>
      </c>
      <c r="G16" s="223">
        <v>1</v>
      </c>
      <c r="H16" s="223">
        <v>1</v>
      </c>
      <c r="I16" s="223">
        <v>1</v>
      </c>
      <c r="J16" s="223">
        <v>1</v>
      </c>
      <c r="K16" s="223">
        <v>1</v>
      </c>
    </row>
    <row r="17" spans="1:11" x14ac:dyDescent="0.2">
      <c r="A17" s="223" t="s">
        <v>395</v>
      </c>
      <c r="B17" s="223" t="s">
        <v>395</v>
      </c>
      <c r="C17" s="655" t="s">
        <v>144</v>
      </c>
      <c r="D17" s="655" t="s">
        <v>144</v>
      </c>
      <c r="E17" s="655">
        <v>15.7</v>
      </c>
      <c r="F17" s="655">
        <v>22.2</v>
      </c>
      <c r="G17" s="223">
        <v>0</v>
      </c>
      <c r="H17" s="223">
        <v>0</v>
      </c>
      <c r="I17" s="223">
        <v>0</v>
      </c>
      <c r="J17" s="223">
        <v>1</v>
      </c>
      <c r="K17" s="223">
        <v>1</v>
      </c>
    </row>
    <row r="18" spans="1:11" x14ac:dyDescent="0.2">
      <c r="A18" s="223" t="s">
        <v>2398</v>
      </c>
      <c r="B18" s="223" t="s">
        <v>2015</v>
      </c>
      <c r="C18" s="655" t="s">
        <v>144</v>
      </c>
      <c r="D18" s="655" t="s">
        <v>144</v>
      </c>
      <c r="E18" s="656" t="s">
        <v>234</v>
      </c>
      <c r="F18" s="656" t="s">
        <v>234</v>
      </c>
      <c r="G18" s="223">
        <v>0</v>
      </c>
      <c r="H18" s="223">
        <v>0</v>
      </c>
      <c r="I18" s="223">
        <v>0</v>
      </c>
      <c r="J18" s="223">
        <v>0</v>
      </c>
      <c r="K18" s="223">
        <v>1</v>
      </c>
    </row>
    <row r="19" spans="1:11" x14ac:dyDescent="0.2">
      <c r="A19" s="223" t="s">
        <v>2399</v>
      </c>
      <c r="B19" s="223" t="s">
        <v>745</v>
      </c>
      <c r="C19" s="655" t="s">
        <v>144</v>
      </c>
      <c r="D19" s="655" t="s">
        <v>144</v>
      </c>
      <c r="E19" s="655">
        <v>-14.5</v>
      </c>
      <c r="F19" s="655">
        <v>16.100000000000001</v>
      </c>
      <c r="G19" s="223">
        <v>0</v>
      </c>
      <c r="H19" s="223">
        <v>0</v>
      </c>
      <c r="I19" s="223">
        <v>1</v>
      </c>
      <c r="J19" s="223">
        <v>0</v>
      </c>
      <c r="K19" s="223">
        <v>0</v>
      </c>
    </row>
    <row r="20" spans="1:11" x14ac:dyDescent="0.2">
      <c r="A20" s="223" t="s">
        <v>2400</v>
      </c>
      <c r="B20" s="223" t="s">
        <v>1483</v>
      </c>
      <c r="C20" s="655">
        <v>8</v>
      </c>
      <c r="D20" s="655">
        <v>23</v>
      </c>
      <c r="E20" s="655">
        <v>11.5</v>
      </c>
      <c r="F20" s="655">
        <v>24.6</v>
      </c>
      <c r="G20" s="223">
        <v>1</v>
      </c>
      <c r="H20" s="223">
        <v>1</v>
      </c>
      <c r="I20" s="223">
        <v>1</v>
      </c>
      <c r="J20" s="223">
        <v>1</v>
      </c>
      <c r="K20" s="223">
        <v>1</v>
      </c>
    </row>
    <row r="21" spans="1:11" x14ac:dyDescent="0.2">
      <c r="A21" s="223" t="s">
        <v>2401</v>
      </c>
      <c r="B21" s="223" t="s">
        <v>2070</v>
      </c>
      <c r="C21" s="655" t="s">
        <v>144</v>
      </c>
      <c r="D21" s="655" t="s">
        <v>144</v>
      </c>
      <c r="E21" s="656" t="s">
        <v>234</v>
      </c>
      <c r="F21" s="656" t="s">
        <v>234</v>
      </c>
      <c r="G21" s="223">
        <v>0</v>
      </c>
      <c r="H21" s="223">
        <v>0</v>
      </c>
      <c r="I21" s="223">
        <v>0</v>
      </c>
      <c r="J21" s="223">
        <v>0</v>
      </c>
      <c r="K21" s="223">
        <v>1</v>
      </c>
    </row>
    <row r="22" spans="1:11" x14ac:dyDescent="0.2">
      <c r="A22" s="223" t="s">
        <v>2402</v>
      </c>
      <c r="B22" s="223" t="s">
        <v>2402</v>
      </c>
      <c r="C22" s="655">
        <v>2</v>
      </c>
      <c r="D22" s="655">
        <v>25</v>
      </c>
      <c r="E22" s="656" t="s">
        <v>234</v>
      </c>
      <c r="F22" s="656" t="s">
        <v>234</v>
      </c>
      <c r="G22" s="223">
        <v>0</v>
      </c>
      <c r="H22" s="223">
        <v>1</v>
      </c>
      <c r="I22" s="223">
        <v>1</v>
      </c>
      <c r="J22" s="223">
        <v>0</v>
      </c>
      <c r="K22" s="223">
        <v>0</v>
      </c>
    </row>
    <row r="23" spans="1:11" x14ac:dyDescent="0.2">
      <c r="A23" s="223" t="s">
        <v>1022</v>
      </c>
      <c r="B23" s="223" t="s">
        <v>1022</v>
      </c>
      <c r="C23" s="655" t="s">
        <v>144</v>
      </c>
      <c r="D23" s="655" t="s">
        <v>144</v>
      </c>
      <c r="E23" s="655">
        <v>-5.3</v>
      </c>
      <c r="F23" s="655">
        <v>27.7</v>
      </c>
      <c r="G23" s="223">
        <v>1</v>
      </c>
      <c r="H23" s="223">
        <v>0</v>
      </c>
      <c r="I23" s="223">
        <v>0</v>
      </c>
      <c r="J23" s="223">
        <v>0</v>
      </c>
      <c r="K23" s="223">
        <v>0</v>
      </c>
    </row>
    <row r="24" spans="1:11" x14ac:dyDescent="0.2">
      <c r="A24" s="223" t="s">
        <v>2403</v>
      </c>
      <c r="B24" s="223" t="s">
        <v>737</v>
      </c>
      <c r="C24" s="655">
        <v>11.5</v>
      </c>
      <c r="D24" s="655">
        <v>25</v>
      </c>
      <c r="E24" s="655">
        <v>-6.9</v>
      </c>
      <c r="F24" s="655">
        <v>28.1</v>
      </c>
      <c r="G24" s="223">
        <v>1</v>
      </c>
      <c r="H24" s="223">
        <v>1</v>
      </c>
      <c r="I24" s="223">
        <v>0</v>
      </c>
      <c r="J24" s="223">
        <v>1</v>
      </c>
      <c r="K24" s="223">
        <v>0</v>
      </c>
    </row>
    <row r="25" spans="1:11" x14ac:dyDescent="0.2">
      <c r="A25" s="223" t="s">
        <v>2404</v>
      </c>
      <c r="B25" s="223" t="s">
        <v>2405</v>
      </c>
      <c r="C25" s="655">
        <v>-7</v>
      </c>
      <c r="D25" s="655">
        <v>25</v>
      </c>
      <c r="E25" s="119" t="s">
        <v>2406</v>
      </c>
      <c r="G25" s="223">
        <v>1</v>
      </c>
      <c r="H25" s="223">
        <v>0</v>
      </c>
      <c r="I25" s="223">
        <v>0</v>
      </c>
      <c r="J25" s="223">
        <v>0</v>
      </c>
      <c r="K25" s="223">
        <v>0</v>
      </c>
    </row>
    <row r="26" spans="1:11" x14ac:dyDescent="0.2">
      <c r="A26" s="223" t="s">
        <v>2407</v>
      </c>
      <c r="B26" s="223" t="s">
        <v>2408</v>
      </c>
      <c r="C26" s="655" t="s">
        <v>144</v>
      </c>
      <c r="D26" s="655" t="s">
        <v>144</v>
      </c>
      <c r="E26" s="655">
        <v>-1.1000000000000001</v>
      </c>
      <c r="F26" s="655">
        <v>23.9</v>
      </c>
      <c r="G26" s="223">
        <v>0</v>
      </c>
      <c r="H26" s="223">
        <v>0</v>
      </c>
      <c r="I26" s="223">
        <v>0</v>
      </c>
      <c r="J26" s="223">
        <v>0</v>
      </c>
      <c r="K26" s="223">
        <v>1</v>
      </c>
    </row>
    <row r="27" spans="1:11" x14ac:dyDescent="0.2">
      <c r="A27" s="223" t="s">
        <v>2409</v>
      </c>
      <c r="B27" s="223" t="s">
        <v>1574</v>
      </c>
      <c r="C27" s="655" t="s">
        <v>144</v>
      </c>
      <c r="D27" s="655" t="s">
        <v>144</v>
      </c>
      <c r="E27" s="655">
        <v>-1.1000000000000001</v>
      </c>
      <c r="F27" s="655">
        <v>27.7</v>
      </c>
      <c r="G27" s="223">
        <v>0</v>
      </c>
      <c r="H27" s="223">
        <v>0</v>
      </c>
      <c r="I27" s="223">
        <v>0</v>
      </c>
      <c r="J27" s="223">
        <v>1</v>
      </c>
      <c r="K27" s="223">
        <v>1</v>
      </c>
    </row>
    <row r="28" spans="1:11" x14ac:dyDescent="0.2">
      <c r="A28" s="223" t="s">
        <v>2410</v>
      </c>
      <c r="B28" s="223" t="s">
        <v>772</v>
      </c>
      <c r="C28" s="655">
        <v>9</v>
      </c>
      <c r="D28" s="655">
        <v>25.5</v>
      </c>
      <c r="E28" s="655">
        <v>13.3</v>
      </c>
      <c r="F28" s="655">
        <v>27.7</v>
      </c>
      <c r="G28" s="223">
        <v>1</v>
      </c>
      <c r="H28" s="223">
        <v>1</v>
      </c>
      <c r="I28" s="223">
        <v>1</v>
      </c>
      <c r="J28" s="223">
        <v>1</v>
      </c>
      <c r="K28" s="223">
        <v>1</v>
      </c>
    </row>
    <row r="29" spans="1:11" x14ac:dyDescent="0.2">
      <c r="A29" s="223" t="s">
        <v>2411</v>
      </c>
      <c r="B29" s="223" t="s">
        <v>738</v>
      </c>
      <c r="C29" s="655">
        <v>-5</v>
      </c>
      <c r="D29" s="655">
        <v>23</v>
      </c>
      <c r="E29" s="655">
        <v>-8.9</v>
      </c>
      <c r="F29" s="655">
        <v>21.7</v>
      </c>
      <c r="G29" s="223">
        <v>1</v>
      </c>
      <c r="H29" s="223">
        <v>1</v>
      </c>
      <c r="I29" s="223">
        <v>0</v>
      </c>
      <c r="J29" s="223">
        <v>1</v>
      </c>
      <c r="K29" s="223">
        <v>1</v>
      </c>
    </row>
    <row r="30" spans="1:11" x14ac:dyDescent="0.2">
      <c r="A30" s="223" t="s">
        <v>2412</v>
      </c>
      <c r="B30" s="223" t="s">
        <v>1252</v>
      </c>
      <c r="C30" s="655">
        <v>-5</v>
      </c>
      <c r="D30" s="655">
        <v>25</v>
      </c>
      <c r="E30" s="656" t="s">
        <v>234</v>
      </c>
      <c r="F30" s="656" t="s">
        <v>234</v>
      </c>
      <c r="G30" s="223">
        <v>2</v>
      </c>
      <c r="H30" s="223">
        <v>1</v>
      </c>
      <c r="I30" s="223">
        <v>3</v>
      </c>
      <c r="J30" s="223">
        <v>3</v>
      </c>
      <c r="K30" s="223">
        <v>2</v>
      </c>
    </row>
    <row r="31" spans="1:11" x14ac:dyDescent="0.2">
      <c r="A31" s="223" t="s">
        <v>1259</v>
      </c>
      <c r="B31" s="223" t="s">
        <v>1259</v>
      </c>
      <c r="C31" s="655" t="s">
        <v>144</v>
      </c>
      <c r="D31" s="655" t="s">
        <v>144</v>
      </c>
      <c r="E31" s="656" t="s">
        <v>234</v>
      </c>
      <c r="F31" s="656" t="s">
        <v>234</v>
      </c>
      <c r="G31" s="223">
        <v>0</v>
      </c>
      <c r="H31" s="223">
        <v>0</v>
      </c>
      <c r="I31" s="223">
        <v>0</v>
      </c>
      <c r="J31" s="223">
        <v>0</v>
      </c>
      <c r="K31" s="223">
        <v>1</v>
      </c>
    </row>
    <row r="32" spans="1:11" x14ac:dyDescent="0.2">
      <c r="A32" s="223" t="s">
        <v>770</v>
      </c>
      <c r="B32" s="223" t="s">
        <v>770</v>
      </c>
      <c r="C32" s="655" t="s">
        <v>144</v>
      </c>
      <c r="D32" s="655" t="s">
        <v>144</v>
      </c>
      <c r="E32" s="655">
        <v>6.9</v>
      </c>
      <c r="F32" s="655">
        <v>23.1</v>
      </c>
      <c r="G32" s="223">
        <v>0</v>
      </c>
      <c r="H32" s="223">
        <v>1</v>
      </c>
      <c r="I32" s="223">
        <v>0</v>
      </c>
      <c r="J32" s="223">
        <v>1</v>
      </c>
      <c r="K32" s="223">
        <v>1</v>
      </c>
    </row>
    <row r="33" spans="1:11" x14ac:dyDescent="0.2">
      <c r="A33" s="223" t="s">
        <v>2413</v>
      </c>
      <c r="B33" s="223" t="s">
        <v>2414</v>
      </c>
      <c r="C33" s="655" t="s">
        <v>144</v>
      </c>
      <c r="D33" s="655" t="s">
        <v>144</v>
      </c>
      <c r="E33" s="119" t="s">
        <v>2415</v>
      </c>
      <c r="G33" s="223">
        <v>0</v>
      </c>
      <c r="H33" s="223">
        <v>1</v>
      </c>
      <c r="I33" s="223">
        <v>0</v>
      </c>
      <c r="J33" s="223">
        <v>1</v>
      </c>
      <c r="K33" s="223">
        <v>0</v>
      </c>
    </row>
    <row r="34" spans="1:11" x14ac:dyDescent="0.2">
      <c r="A34" s="223" t="s">
        <v>2416</v>
      </c>
      <c r="B34" s="223" t="s">
        <v>432</v>
      </c>
      <c r="C34" s="655">
        <v>8</v>
      </c>
      <c r="D34" s="655">
        <v>25</v>
      </c>
      <c r="E34" s="655">
        <v>11</v>
      </c>
      <c r="F34" s="655">
        <v>27.7</v>
      </c>
      <c r="G34" s="223">
        <v>1</v>
      </c>
      <c r="H34" s="223">
        <v>1</v>
      </c>
      <c r="I34" s="223">
        <v>1</v>
      </c>
      <c r="J34" s="223">
        <v>1</v>
      </c>
      <c r="K34" s="223">
        <v>1</v>
      </c>
    </row>
    <row r="35" spans="1:11" x14ac:dyDescent="0.2">
      <c r="A35" s="223" t="s">
        <v>2417</v>
      </c>
      <c r="B35" s="223" t="s">
        <v>162</v>
      </c>
      <c r="C35" s="655" t="s">
        <v>144</v>
      </c>
      <c r="D35" s="655" t="s">
        <v>144</v>
      </c>
      <c r="E35" s="655">
        <v>7.6</v>
      </c>
      <c r="F35" s="655">
        <v>24.2</v>
      </c>
      <c r="G35" s="223">
        <v>0</v>
      </c>
      <c r="H35" s="223">
        <v>1</v>
      </c>
      <c r="I35" s="223">
        <v>1</v>
      </c>
      <c r="J35" s="223">
        <v>1</v>
      </c>
      <c r="K35" s="223">
        <v>1</v>
      </c>
    </row>
    <row r="36" spans="1:11" x14ac:dyDescent="0.2">
      <c r="A36" s="223" t="s">
        <v>2418</v>
      </c>
      <c r="B36" s="223" t="s">
        <v>50</v>
      </c>
      <c r="C36" s="655">
        <v>-5</v>
      </c>
      <c r="D36" s="655">
        <v>24</v>
      </c>
      <c r="E36" s="655">
        <v>0</v>
      </c>
      <c r="F36" s="655">
        <v>27</v>
      </c>
      <c r="G36" s="223">
        <v>1</v>
      </c>
      <c r="H36" s="223">
        <v>1</v>
      </c>
      <c r="I36" s="223">
        <v>1</v>
      </c>
      <c r="J36" s="223">
        <v>1</v>
      </c>
      <c r="K36" s="223">
        <v>1</v>
      </c>
    </row>
    <row r="37" spans="1:11" x14ac:dyDescent="0.2">
      <c r="A37" s="223" t="s">
        <v>2419</v>
      </c>
      <c r="B37" s="223" t="s">
        <v>1306</v>
      </c>
      <c r="C37" s="655">
        <v>0</v>
      </c>
      <c r="D37" s="655">
        <v>23</v>
      </c>
      <c r="E37" s="655">
        <v>3.4</v>
      </c>
      <c r="F37" s="655">
        <v>24.9</v>
      </c>
      <c r="G37" s="223">
        <v>1</v>
      </c>
      <c r="H37" s="223">
        <v>0</v>
      </c>
      <c r="I37" s="223">
        <v>0</v>
      </c>
      <c r="J37" s="223">
        <v>1</v>
      </c>
      <c r="K37" s="223">
        <v>1</v>
      </c>
    </row>
    <row r="38" spans="1:11" x14ac:dyDescent="0.2">
      <c r="A38" s="223" t="s">
        <v>2182</v>
      </c>
      <c r="B38" s="223" t="s">
        <v>2181</v>
      </c>
      <c r="C38" s="655" t="s">
        <v>144</v>
      </c>
      <c r="D38" s="655" t="s">
        <v>144</v>
      </c>
      <c r="E38" s="656" t="s">
        <v>234</v>
      </c>
      <c r="F38" s="656" t="s">
        <v>234</v>
      </c>
      <c r="G38" s="223">
        <v>0</v>
      </c>
      <c r="H38" s="223">
        <v>1</v>
      </c>
      <c r="I38" s="223">
        <v>1</v>
      </c>
      <c r="J38" s="223">
        <v>1</v>
      </c>
      <c r="K38" s="223">
        <v>1</v>
      </c>
    </row>
    <row r="39" spans="1:11" x14ac:dyDescent="0.2">
      <c r="A39" s="223" t="s">
        <v>2420</v>
      </c>
      <c r="B39" s="223" t="s">
        <v>970</v>
      </c>
      <c r="C39" s="655">
        <v>-5</v>
      </c>
      <c r="D39" s="655">
        <v>24</v>
      </c>
      <c r="E39" s="656" t="s">
        <v>234</v>
      </c>
      <c r="F39" s="656" t="s">
        <v>234</v>
      </c>
      <c r="G39" s="223">
        <v>1</v>
      </c>
      <c r="H39" s="223">
        <v>1</v>
      </c>
      <c r="I39" s="223">
        <v>0</v>
      </c>
      <c r="J39" s="223">
        <v>0</v>
      </c>
      <c r="K39" s="223">
        <v>1</v>
      </c>
    </row>
    <row r="40" spans="1:11" x14ac:dyDescent="0.2">
      <c r="A40" s="223" t="s">
        <v>2421</v>
      </c>
      <c r="B40" s="119" t="s">
        <v>2422</v>
      </c>
      <c r="C40" s="655">
        <v>8</v>
      </c>
      <c r="D40" s="655">
        <v>25</v>
      </c>
      <c r="E40" s="655">
        <v>9.1</v>
      </c>
      <c r="F40" s="655">
        <v>25</v>
      </c>
      <c r="G40" s="223">
        <v>1</v>
      </c>
      <c r="H40" s="223">
        <v>1</v>
      </c>
      <c r="I40" s="223">
        <v>1</v>
      </c>
      <c r="J40" s="223">
        <v>1</v>
      </c>
      <c r="K40" s="223">
        <v>1</v>
      </c>
    </row>
    <row r="41" spans="1:11" x14ac:dyDescent="0.2">
      <c r="A41" s="223" t="s">
        <v>2423</v>
      </c>
      <c r="B41" s="119" t="s">
        <v>2424</v>
      </c>
      <c r="C41" s="655" t="s">
        <v>144</v>
      </c>
      <c r="D41" s="655" t="s">
        <v>144</v>
      </c>
      <c r="E41" s="655">
        <v>2.5</v>
      </c>
      <c r="F41" s="655">
        <v>20.8</v>
      </c>
      <c r="G41" s="223">
        <v>0</v>
      </c>
      <c r="H41" s="223">
        <v>0</v>
      </c>
      <c r="I41" s="223">
        <v>1</v>
      </c>
      <c r="J41" s="223">
        <v>1</v>
      </c>
      <c r="K41" s="223">
        <v>1</v>
      </c>
    </row>
    <row r="42" spans="1:11" x14ac:dyDescent="0.2">
      <c r="A42" s="223" t="s">
        <v>2425</v>
      </c>
      <c r="B42" s="223" t="s">
        <v>973</v>
      </c>
      <c r="C42" s="655">
        <v>-5</v>
      </c>
      <c r="D42" s="655">
        <v>25.5</v>
      </c>
      <c r="E42" s="655">
        <v>-1.2</v>
      </c>
      <c r="F42" s="655">
        <v>24.3</v>
      </c>
      <c r="G42" s="223">
        <v>1</v>
      </c>
      <c r="H42" s="223">
        <v>1</v>
      </c>
      <c r="I42" s="223">
        <v>1</v>
      </c>
      <c r="J42" s="223">
        <v>1</v>
      </c>
      <c r="K42" s="223">
        <v>1</v>
      </c>
    </row>
    <row r="43" spans="1:11" x14ac:dyDescent="0.2">
      <c r="F43" s="119"/>
    </row>
  </sheetData>
  <autoFilter ref="A2:K42"/>
  <mergeCells count="7">
    <mergeCell ref="K1:K2"/>
    <mergeCell ref="C1:D1"/>
    <mergeCell ref="E1:F1"/>
    <mergeCell ref="G1:G2"/>
    <mergeCell ref="H1:H2"/>
    <mergeCell ref="I1:I2"/>
    <mergeCell ref="J1:J2"/>
  </mergeCells>
  <pageMargins left="0.78740157499999996" right="0.78740157499999996" top="0.984251969" bottom="0.984251969" header="0.5" footer="0.5"/>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3"/>
  <sheetViews>
    <sheetView topLeftCell="A16" workbookViewId="0">
      <selection activeCell="B23" sqref="B23"/>
    </sheetView>
  </sheetViews>
  <sheetFormatPr baseColWidth="10" defaultColWidth="11.42578125" defaultRowHeight="12.75" x14ac:dyDescent="0.2"/>
  <cols>
    <col min="1" max="1" width="29" customWidth="1"/>
    <col min="2" max="2" width="26.42578125" bestFit="1" customWidth="1"/>
    <col min="5" max="6" width="8.42578125" customWidth="1"/>
  </cols>
  <sheetData>
    <row r="1" spans="1:16" x14ac:dyDescent="0.2">
      <c r="A1" s="155" t="s">
        <v>2426</v>
      </c>
    </row>
    <row r="2" spans="1:16" ht="12.75" customHeight="1" x14ac:dyDescent="0.2">
      <c r="A2" t="s">
        <v>976</v>
      </c>
      <c r="B2" t="s">
        <v>2381</v>
      </c>
      <c r="C2" s="155" t="s">
        <v>2427</v>
      </c>
      <c r="E2" s="155" t="s">
        <v>1440</v>
      </c>
      <c r="G2" t="s">
        <v>2428</v>
      </c>
      <c r="I2" t="s">
        <v>2429</v>
      </c>
      <c r="K2" t="s">
        <v>2430</v>
      </c>
      <c r="M2" t="s">
        <v>2431</v>
      </c>
      <c r="O2" t="s">
        <v>2432</v>
      </c>
    </row>
    <row r="3" spans="1:16" x14ac:dyDescent="0.2">
      <c r="C3" t="s">
        <v>2433</v>
      </c>
      <c r="G3" t="s">
        <v>2433</v>
      </c>
      <c r="I3" t="s">
        <v>2433</v>
      </c>
      <c r="K3" t="s">
        <v>2434</v>
      </c>
      <c r="M3" t="s">
        <v>2434</v>
      </c>
      <c r="O3" t="s">
        <v>2434</v>
      </c>
    </row>
    <row r="4" spans="1:16" x14ac:dyDescent="0.2">
      <c r="A4" t="s">
        <v>2435</v>
      </c>
      <c r="B4" t="s">
        <v>1183</v>
      </c>
      <c r="C4" s="399">
        <v>6.2</v>
      </c>
      <c r="D4" s="399">
        <v>27</v>
      </c>
      <c r="E4" s="659">
        <f>C4</f>
        <v>6.2</v>
      </c>
      <c r="F4" s="659">
        <f>D4</f>
        <v>27</v>
      </c>
      <c r="G4">
        <v>19.600000000000001</v>
      </c>
      <c r="H4">
        <v>28.6</v>
      </c>
      <c r="I4" s="155">
        <v>-10.199999999999999</v>
      </c>
      <c r="J4">
        <v>25.9</v>
      </c>
      <c r="K4">
        <v>578</v>
      </c>
      <c r="L4">
        <v>3500</v>
      </c>
      <c r="M4">
        <v>102</v>
      </c>
      <c r="N4">
        <v>610</v>
      </c>
      <c r="O4">
        <v>1</v>
      </c>
      <c r="P4">
        <v>180</v>
      </c>
    </row>
    <row r="5" spans="1:16" x14ac:dyDescent="0.2">
      <c r="A5" s="152" t="s">
        <v>2436</v>
      </c>
      <c r="B5" s="218" t="s">
        <v>2437</v>
      </c>
      <c r="C5" s="218">
        <v>16.7</v>
      </c>
      <c r="D5">
        <v>27.7</v>
      </c>
      <c r="E5" s="418" t="s">
        <v>234</v>
      </c>
      <c r="F5" s="418" t="s">
        <v>234</v>
      </c>
      <c r="G5">
        <v>21.2</v>
      </c>
      <c r="H5">
        <v>28.1</v>
      </c>
      <c r="I5">
        <v>7.7</v>
      </c>
      <c r="J5">
        <v>27</v>
      </c>
      <c r="K5">
        <v>1055</v>
      </c>
      <c r="L5">
        <v>3151</v>
      </c>
      <c r="M5">
        <v>204</v>
      </c>
      <c r="N5">
        <v>389</v>
      </c>
      <c r="O5">
        <v>14</v>
      </c>
      <c r="P5">
        <v>165</v>
      </c>
    </row>
    <row r="6" spans="1:16" x14ac:dyDescent="0.2">
      <c r="A6" s="155" t="s">
        <v>2438</v>
      </c>
      <c r="B6" t="s">
        <v>129</v>
      </c>
      <c r="C6" s="399">
        <v>13.5</v>
      </c>
      <c r="D6" s="399">
        <v>27.2</v>
      </c>
      <c r="E6" s="659">
        <f>C6</f>
        <v>13.5</v>
      </c>
      <c r="F6" s="659">
        <f>D6</f>
        <v>27.2</v>
      </c>
      <c r="G6">
        <v>18.600000000000001</v>
      </c>
      <c r="H6">
        <v>31.7</v>
      </c>
      <c r="I6">
        <v>2.5</v>
      </c>
      <c r="J6">
        <v>26.1</v>
      </c>
      <c r="K6">
        <v>828</v>
      </c>
      <c r="L6">
        <v>3293</v>
      </c>
      <c r="M6">
        <v>160</v>
      </c>
      <c r="N6">
        <v>988</v>
      </c>
      <c r="O6">
        <v>3</v>
      </c>
      <c r="P6">
        <v>135</v>
      </c>
    </row>
    <row r="7" spans="1:16" s="401" customFormat="1" x14ac:dyDescent="0.2">
      <c r="A7" s="400" t="s">
        <v>1674</v>
      </c>
      <c r="B7" s="401" t="s">
        <v>854</v>
      </c>
      <c r="C7" s="401" t="s">
        <v>1675</v>
      </c>
      <c r="D7" s="401" t="s">
        <v>1675</v>
      </c>
      <c r="E7" s="401" t="s">
        <v>1675</v>
      </c>
      <c r="F7" s="401" t="s">
        <v>1675</v>
      </c>
      <c r="G7" s="401" t="s">
        <v>1675</v>
      </c>
      <c r="H7" s="401" t="s">
        <v>1675</v>
      </c>
      <c r="I7" s="401" t="s">
        <v>1675</v>
      </c>
      <c r="J7" s="401" t="s">
        <v>1675</v>
      </c>
      <c r="K7" s="401" t="s">
        <v>1675</v>
      </c>
      <c r="L7" s="401" t="s">
        <v>1675</v>
      </c>
      <c r="M7" s="401" t="s">
        <v>1675</v>
      </c>
      <c r="N7" s="401" t="s">
        <v>1675</v>
      </c>
      <c r="O7" s="401" t="s">
        <v>1675</v>
      </c>
      <c r="P7" s="401" t="s">
        <v>1675</v>
      </c>
    </row>
    <row r="8" spans="1:16" s="401" customFormat="1" x14ac:dyDescent="0.2">
      <c r="A8" s="400" t="s">
        <v>2439</v>
      </c>
      <c r="B8" s="401" t="s">
        <v>854</v>
      </c>
      <c r="C8" s="401" t="s">
        <v>1675</v>
      </c>
      <c r="D8" s="401" t="s">
        <v>1675</v>
      </c>
      <c r="E8" s="401" t="s">
        <v>1675</v>
      </c>
      <c r="F8" s="401" t="s">
        <v>1675</v>
      </c>
      <c r="G8" s="401" t="s">
        <v>1675</v>
      </c>
      <c r="H8" s="401" t="s">
        <v>1675</v>
      </c>
      <c r="I8" s="401" t="s">
        <v>1675</v>
      </c>
      <c r="J8" s="401" t="s">
        <v>1675</v>
      </c>
      <c r="K8" s="401" t="s">
        <v>1675</v>
      </c>
      <c r="L8" s="401" t="s">
        <v>1675</v>
      </c>
      <c r="M8" s="401" t="s">
        <v>1675</v>
      </c>
      <c r="N8" s="401" t="s">
        <v>1675</v>
      </c>
      <c r="O8" s="401" t="s">
        <v>1675</v>
      </c>
      <c r="P8" s="401" t="s">
        <v>1675</v>
      </c>
    </row>
    <row r="9" spans="1:16" x14ac:dyDescent="0.2">
      <c r="A9" s="157" t="s">
        <v>2440</v>
      </c>
      <c r="B9" s="220" t="s">
        <v>1167</v>
      </c>
      <c r="C9" s="399">
        <v>12.5</v>
      </c>
      <c r="D9" s="402">
        <v>19.2</v>
      </c>
      <c r="E9" s="659">
        <f>C9</f>
        <v>12.5</v>
      </c>
      <c r="F9" s="659">
        <f>D9</f>
        <v>19.2</v>
      </c>
      <c r="G9">
        <v>23.8</v>
      </c>
      <c r="H9">
        <v>29.7</v>
      </c>
      <c r="I9">
        <v>5.6</v>
      </c>
      <c r="J9">
        <v>11.7</v>
      </c>
      <c r="K9">
        <v>160</v>
      </c>
      <c r="L9">
        <v>1018</v>
      </c>
      <c r="M9">
        <v>20</v>
      </c>
      <c r="N9">
        <v>164</v>
      </c>
      <c r="O9">
        <v>0</v>
      </c>
      <c r="P9">
        <v>24</v>
      </c>
    </row>
    <row r="10" spans="1:16" x14ac:dyDescent="0.2">
      <c r="A10" t="s">
        <v>2441</v>
      </c>
      <c r="B10" t="s">
        <v>1177</v>
      </c>
      <c r="C10" s="399">
        <v>13.6</v>
      </c>
      <c r="D10" s="399">
        <v>27.7</v>
      </c>
      <c r="E10" s="659">
        <f>C10</f>
        <v>13.6</v>
      </c>
      <c r="F10" s="659">
        <f>D10</f>
        <v>27.7</v>
      </c>
      <c r="G10">
        <v>20.9</v>
      </c>
      <c r="H10">
        <v>28.6</v>
      </c>
      <c r="I10">
        <v>2.2000000000000002</v>
      </c>
      <c r="J10">
        <v>27</v>
      </c>
      <c r="K10">
        <v>816</v>
      </c>
      <c r="L10">
        <v>3151</v>
      </c>
      <c r="M10">
        <v>109</v>
      </c>
      <c r="N10">
        <v>389</v>
      </c>
      <c r="O10">
        <v>7</v>
      </c>
      <c r="P10">
        <v>165</v>
      </c>
    </row>
    <row r="11" spans="1:16" x14ac:dyDescent="0.2">
      <c r="A11" t="s">
        <v>2442</v>
      </c>
      <c r="B11" t="s">
        <v>2443</v>
      </c>
      <c r="C11">
        <v>11.5</v>
      </c>
      <c r="D11">
        <v>23.9</v>
      </c>
      <c r="E11" s="660">
        <v>4.4000000000000004</v>
      </c>
      <c r="F11" s="660">
        <v>27.7</v>
      </c>
      <c r="G11">
        <v>21.8</v>
      </c>
      <c r="H11">
        <v>29.4</v>
      </c>
      <c r="I11">
        <v>-0.2</v>
      </c>
      <c r="J11">
        <v>19.399999999999999</v>
      </c>
      <c r="K11">
        <v>950</v>
      </c>
      <c r="L11">
        <v>1917</v>
      </c>
      <c r="M11">
        <v>131</v>
      </c>
      <c r="N11">
        <v>323</v>
      </c>
      <c r="O11">
        <v>19</v>
      </c>
      <c r="P11">
        <v>93</v>
      </c>
    </row>
    <row r="12" spans="1:16" s="401" customFormat="1" x14ac:dyDescent="0.2">
      <c r="A12" s="400" t="s">
        <v>2444</v>
      </c>
      <c r="B12" s="401" t="s">
        <v>854</v>
      </c>
      <c r="C12" s="401" t="s">
        <v>1675</v>
      </c>
      <c r="D12" s="401" t="s">
        <v>1675</v>
      </c>
      <c r="E12" s="401" t="s">
        <v>1675</v>
      </c>
      <c r="F12" s="401" t="s">
        <v>1675</v>
      </c>
      <c r="G12" s="401" t="s">
        <v>1675</v>
      </c>
      <c r="H12" s="401" t="s">
        <v>1675</v>
      </c>
      <c r="I12" s="401" t="s">
        <v>1675</v>
      </c>
      <c r="J12" s="401" t="s">
        <v>1675</v>
      </c>
      <c r="K12" s="401" t="s">
        <v>1675</v>
      </c>
      <c r="L12" s="401" t="s">
        <v>1675</v>
      </c>
      <c r="M12" s="401" t="s">
        <v>1675</v>
      </c>
      <c r="N12" s="401" t="s">
        <v>1675</v>
      </c>
      <c r="O12" s="401" t="s">
        <v>1675</v>
      </c>
      <c r="P12" s="401" t="s">
        <v>1675</v>
      </c>
    </row>
    <row r="13" spans="1:16" x14ac:dyDescent="0.2">
      <c r="A13" t="s">
        <v>2445</v>
      </c>
      <c r="B13" s="155" t="s">
        <v>2446</v>
      </c>
      <c r="C13">
        <v>3</v>
      </c>
      <c r="D13">
        <v>26.5</v>
      </c>
      <c r="E13" s="566">
        <v>4.4000000000000004</v>
      </c>
      <c r="F13" s="660">
        <v>27.7</v>
      </c>
      <c r="G13">
        <v>11.8</v>
      </c>
      <c r="H13">
        <v>26.1</v>
      </c>
      <c r="I13">
        <v>-6</v>
      </c>
      <c r="J13">
        <v>27</v>
      </c>
      <c r="K13">
        <v>1175</v>
      </c>
      <c r="L13">
        <v>2497</v>
      </c>
      <c r="M13">
        <v>224</v>
      </c>
      <c r="N13">
        <v>287</v>
      </c>
      <c r="O13">
        <v>15</v>
      </c>
      <c r="P13">
        <v>124</v>
      </c>
    </row>
    <row r="14" spans="1:16" x14ac:dyDescent="0.2">
      <c r="A14" t="s">
        <v>2447</v>
      </c>
      <c r="B14" t="s">
        <v>1239</v>
      </c>
      <c r="C14" s="399">
        <v>6.9</v>
      </c>
      <c r="D14" s="399">
        <v>27</v>
      </c>
      <c r="E14" s="659">
        <f>C14</f>
        <v>6.9</v>
      </c>
      <c r="F14" s="659">
        <f>D14</f>
        <v>27</v>
      </c>
      <c r="G14">
        <v>18.3</v>
      </c>
      <c r="H14">
        <v>29.4</v>
      </c>
      <c r="I14">
        <v>-7.3</v>
      </c>
      <c r="J14">
        <v>24.8</v>
      </c>
      <c r="K14">
        <v>376</v>
      </c>
      <c r="L14">
        <v>1900</v>
      </c>
      <c r="M14">
        <v>92</v>
      </c>
      <c r="N14">
        <v>354</v>
      </c>
      <c r="O14">
        <v>1</v>
      </c>
      <c r="P14">
        <v>54</v>
      </c>
    </row>
    <row r="15" spans="1:16" x14ac:dyDescent="0.2">
      <c r="A15" s="155" t="s">
        <v>2448</v>
      </c>
      <c r="B15" t="s">
        <v>928</v>
      </c>
      <c r="C15" s="399">
        <v>13.8</v>
      </c>
      <c r="D15" s="399">
        <v>27.7</v>
      </c>
      <c r="E15" s="659">
        <f>C15</f>
        <v>13.8</v>
      </c>
      <c r="F15" s="659">
        <f>D15</f>
        <v>27.7</v>
      </c>
      <c r="G15">
        <v>23.4</v>
      </c>
      <c r="H15">
        <v>28.6</v>
      </c>
      <c r="I15">
        <v>1.8</v>
      </c>
      <c r="J15">
        <v>27</v>
      </c>
      <c r="K15">
        <v>677</v>
      </c>
      <c r="L15">
        <v>3151</v>
      </c>
      <c r="M15">
        <v>125</v>
      </c>
      <c r="N15">
        <v>389</v>
      </c>
      <c r="O15">
        <v>7</v>
      </c>
      <c r="P15">
        <v>165</v>
      </c>
    </row>
    <row r="16" spans="1:16" x14ac:dyDescent="0.2">
      <c r="A16" t="s">
        <v>2449</v>
      </c>
      <c r="B16" t="s">
        <v>2450</v>
      </c>
      <c r="C16">
        <v>8.5</v>
      </c>
      <c r="D16">
        <v>24</v>
      </c>
      <c r="E16" s="418" t="s">
        <v>234</v>
      </c>
      <c r="F16" s="418" t="s">
        <v>234</v>
      </c>
      <c r="G16">
        <v>14.5</v>
      </c>
      <c r="H16">
        <v>28.3</v>
      </c>
      <c r="I16">
        <v>-8.1999999999999993</v>
      </c>
      <c r="J16">
        <v>18</v>
      </c>
      <c r="K16">
        <v>730</v>
      </c>
      <c r="L16">
        <v>2073</v>
      </c>
      <c r="M16">
        <v>113</v>
      </c>
      <c r="N16">
        <v>387</v>
      </c>
      <c r="O16">
        <v>2</v>
      </c>
      <c r="P16">
        <v>41</v>
      </c>
    </row>
    <row r="17" spans="1:16" x14ac:dyDescent="0.2">
      <c r="A17" t="s">
        <v>2451</v>
      </c>
      <c r="B17" t="s">
        <v>2452</v>
      </c>
      <c r="C17">
        <v>3</v>
      </c>
      <c r="D17">
        <v>21.8</v>
      </c>
      <c r="E17" s="567">
        <v>0</v>
      </c>
      <c r="F17" s="567">
        <v>27</v>
      </c>
      <c r="G17">
        <v>11.8</v>
      </c>
      <c r="H17">
        <v>29.3</v>
      </c>
      <c r="I17">
        <v>-6</v>
      </c>
      <c r="J17">
        <v>13.3</v>
      </c>
      <c r="K17">
        <v>802</v>
      </c>
      <c r="L17">
        <v>1923</v>
      </c>
      <c r="M17">
        <v>134</v>
      </c>
      <c r="N17">
        <v>470</v>
      </c>
      <c r="O17">
        <v>13</v>
      </c>
      <c r="P17">
        <v>45</v>
      </c>
    </row>
    <row r="18" spans="1:16" x14ac:dyDescent="0.2">
      <c r="A18" s="155" t="s">
        <v>2453</v>
      </c>
      <c r="B18" t="s">
        <v>2454</v>
      </c>
      <c r="C18">
        <v>15</v>
      </c>
      <c r="D18">
        <v>22.2</v>
      </c>
      <c r="E18" s="567">
        <v>0</v>
      </c>
      <c r="F18" s="567">
        <v>27</v>
      </c>
      <c r="G18">
        <v>23.4</v>
      </c>
      <c r="H18">
        <v>28.8</v>
      </c>
      <c r="I18">
        <v>3</v>
      </c>
      <c r="J18">
        <v>14.9</v>
      </c>
      <c r="K18">
        <v>1206</v>
      </c>
      <c r="L18">
        <v>1998</v>
      </c>
      <c r="M18">
        <v>196</v>
      </c>
      <c r="N18">
        <v>332</v>
      </c>
      <c r="O18">
        <v>31</v>
      </c>
      <c r="P18">
        <v>73</v>
      </c>
    </row>
    <row r="19" spans="1:16" x14ac:dyDescent="0.2">
      <c r="A19" t="s">
        <v>2455</v>
      </c>
      <c r="B19" s="155" t="s">
        <v>2456</v>
      </c>
      <c r="C19">
        <v>7</v>
      </c>
      <c r="D19">
        <v>22.1</v>
      </c>
      <c r="E19" s="566">
        <v>12.6</v>
      </c>
      <c r="F19" s="567">
        <v>27.1</v>
      </c>
      <c r="G19">
        <v>17.7</v>
      </c>
      <c r="H19">
        <v>28.6</v>
      </c>
      <c r="I19">
        <v>-3.1</v>
      </c>
      <c r="J19">
        <v>13.3</v>
      </c>
      <c r="K19">
        <v>1115</v>
      </c>
      <c r="L19">
        <v>2395</v>
      </c>
      <c r="M19">
        <v>184</v>
      </c>
      <c r="N19">
        <v>379</v>
      </c>
      <c r="O19">
        <v>14</v>
      </c>
      <c r="P19">
        <v>64</v>
      </c>
    </row>
    <row r="20" spans="1:16" x14ac:dyDescent="0.2">
      <c r="A20" t="s">
        <v>2457</v>
      </c>
      <c r="B20" t="s">
        <v>2458</v>
      </c>
      <c r="C20">
        <v>15</v>
      </c>
      <c r="D20">
        <v>22</v>
      </c>
      <c r="E20" s="566">
        <v>9.3000000000000007</v>
      </c>
      <c r="F20" s="567">
        <v>27.9</v>
      </c>
      <c r="G20">
        <v>12.7</v>
      </c>
      <c r="H20">
        <v>28.3</v>
      </c>
      <c r="I20">
        <v>4.8</v>
      </c>
      <c r="J20">
        <v>13.4</v>
      </c>
      <c r="K20">
        <v>818</v>
      </c>
      <c r="L20">
        <v>2076</v>
      </c>
      <c r="M20">
        <v>175</v>
      </c>
      <c r="N20">
        <v>430</v>
      </c>
      <c r="O20">
        <v>7</v>
      </c>
      <c r="P20">
        <v>26</v>
      </c>
    </row>
    <row r="21" spans="1:16" x14ac:dyDescent="0.2">
      <c r="A21" s="155" t="s">
        <v>2459</v>
      </c>
      <c r="B21" s="155" t="s">
        <v>2460</v>
      </c>
      <c r="C21">
        <v>8.5</v>
      </c>
      <c r="D21">
        <v>22.6</v>
      </c>
      <c r="E21" s="566">
        <v>9.3000000000000007</v>
      </c>
      <c r="F21" s="567">
        <v>27.9</v>
      </c>
      <c r="G21">
        <v>16.399999999999999</v>
      </c>
      <c r="H21">
        <v>29.3</v>
      </c>
      <c r="I21">
        <v>-0.2</v>
      </c>
      <c r="J21">
        <v>15.6</v>
      </c>
      <c r="K21">
        <v>877</v>
      </c>
      <c r="L21">
        <v>1918</v>
      </c>
      <c r="M21">
        <v>184</v>
      </c>
      <c r="N21">
        <v>349</v>
      </c>
      <c r="O21">
        <v>5</v>
      </c>
      <c r="P21">
        <v>56</v>
      </c>
    </row>
    <row r="22" spans="1:16" x14ac:dyDescent="0.2">
      <c r="A22" t="s">
        <v>2461</v>
      </c>
      <c r="B22" t="s">
        <v>2462</v>
      </c>
      <c r="C22">
        <v>8.5</v>
      </c>
      <c r="D22">
        <v>22.2</v>
      </c>
      <c r="E22" s="567">
        <v>0</v>
      </c>
      <c r="F22" s="567">
        <v>27</v>
      </c>
      <c r="G22">
        <v>16.399999999999999</v>
      </c>
      <c r="H22">
        <v>28.2</v>
      </c>
      <c r="I22">
        <v>-0.2</v>
      </c>
      <c r="J22">
        <v>14.9</v>
      </c>
      <c r="K22">
        <v>878</v>
      </c>
      <c r="L22">
        <v>1998</v>
      </c>
      <c r="M22">
        <v>168</v>
      </c>
      <c r="N22">
        <v>265</v>
      </c>
      <c r="O22">
        <v>2</v>
      </c>
      <c r="P22">
        <v>73</v>
      </c>
    </row>
    <row r="23" spans="1:16" x14ac:dyDescent="0.2">
      <c r="A23" s="564" t="s">
        <v>2758</v>
      </c>
      <c r="B23" s="403" t="s">
        <v>2463</v>
      </c>
      <c r="C23">
        <v>4.7</v>
      </c>
      <c r="D23" s="404">
        <v>15.1</v>
      </c>
      <c r="E23" s="574">
        <v>0</v>
      </c>
      <c r="F23" s="574">
        <v>27</v>
      </c>
      <c r="G23">
        <v>11.7</v>
      </c>
      <c r="H23">
        <v>20.100000000000001</v>
      </c>
      <c r="I23">
        <v>-3</v>
      </c>
      <c r="J23">
        <v>8.6999999999999993</v>
      </c>
      <c r="K23">
        <v>474.4</v>
      </c>
      <c r="L23">
        <v>1079</v>
      </c>
      <c r="M23">
        <v>139</v>
      </c>
      <c r="N23">
        <v>229</v>
      </c>
      <c r="O23">
        <v>0</v>
      </c>
      <c r="P23">
        <v>12</v>
      </c>
    </row>
    <row r="24" spans="1:16" x14ac:dyDescent="0.2">
      <c r="A24" t="s">
        <v>2464</v>
      </c>
      <c r="B24" t="s">
        <v>2465</v>
      </c>
      <c r="C24">
        <v>4.7</v>
      </c>
      <c r="D24">
        <v>22.2</v>
      </c>
      <c r="E24" s="566">
        <v>7.6</v>
      </c>
      <c r="F24" s="566">
        <v>19</v>
      </c>
      <c r="G24">
        <v>11.7</v>
      </c>
      <c r="H24">
        <v>28.6</v>
      </c>
      <c r="I24">
        <v>-8.6999999999999993</v>
      </c>
      <c r="J24">
        <v>15.6</v>
      </c>
      <c r="K24">
        <v>590.9</v>
      </c>
      <c r="L24">
        <v>1998</v>
      </c>
      <c r="M24">
        <v>139</v>
      </c>
      <c r="N24">
        <v>300</v>
      </c>
      <c r="O24">
        <v>3</v>
      </c>
      <c r="P24">
        <v>73</v>
      </c>
    </row>
    <row r="25" spans="1:16" x14ac:dyDescent="0.2">
      <c r="A25" t="s">
        <v>2466</v>
      </c>
      <c r="B25" t="s">
        <v>737</v>
      </c>
      <c r="C25" s="399">
        <v>-6.9</v>
      </c>
      <c r="D25" s="399">
        <v>28.1</v>
      </c>
      <c r="E25" s="659">
        <f>C25</f>
        <v>-6.9</v>
      </c>
      <c r="F25" s="659">
        <f>D25</f>
        <v>28.1</v>
      </c>
      <c r="G25">
        <v>8.9</v>
      </c>
      <c r="H25">
        <v>33.9</v>
      </c>
      <c r="I25">
        <v>-25</v>
      </c>
      <c r="J25">
        <v>27</v>
      </c>
      <c r="K25">
        <v>233</v>
      </c>
      <c r="L25">
        <v>3151</v>
      </c>
      <c r="M25">
        <v>51</v>
      </c>
      <c r="N25">
        <v>508</v>
      </c>
      <c r="O25">
        <v>0</v>
      </c>
      <c r="P25">
        <v>165</v>
      </c>
    </row>
    <row r="26" spans="1:16" s="401" customFormat="1" x14ac:dyDescent="0.2">
      <c r="A26" s="400" t="s">
        <v>2467</v>
      </c>
      <c r="B26" s="401" t="s">
        <v>854</v>
      </c>
      <c r="C26" s="401" t="s">
        <v>1675</v>
      </c>
      <c r="D26" s="401" t="s">
        <v>1675</v>
      </c>
      <c r="E26" s="401" t="s">
        <v>1675</v>
      </c>
      <c r="F26" s="401" t="s">
        <v>1675</v>
      </c>
      <c r="G26" s="401" t="s">
        <v>1675</v>
      </c>
      <c r="H26" s="401" t="s">
        <v>1675</v>
      </c>
      <c r="I26" s="401" t="s">
        <v>1675</v>
      </c>
      <c r="J26" s="401" t="s">
        <v>1675</v>
      </c>
      <c r="K26" s="401" t="s">
        <v>1675</v>
      </c>
      <c r="L26" s="401" t="s">
        <v>1675</v>
      </c>
      <c r="M26" s="401" t="s">
        <v>1675</v>
      </c>
      <c r="N26" s="401" t="s">
        <v>1675</v>
      </c>
      <c r="O26" s="401" t="s">
        <v>1675</v>
      </c>
      <c r="P26" s="401" t="s">
        <v>1675</v>
      </c>
    </row>
    <row r="27" spans="1:16" x14ac:dyDescent="0.2">
      <c r="A27" t="s">
        <v>2468</v>
      </c>
      <c r="B27" t="s">
        <v>1156</v>
      </c>
      <c r="C27" s="399">
        <v>0</v>
      </c>
      <c r="D27" s="399">
        <v>27.5</v>
      </c>
      <c r="E27" s="659">
        <f>C27</f>
        <v>0</v>
      </c>
      <c r="F27" s="659">
        <f>D27</f>
        <v>27.5</v>
      </c>
      <c r="G27">
        <v>9.5</v>
      </c>
      <c r="H27">
        <v>31.2</v>
      </c>
      <c r="I27">
        <v>-22.7</v>
      </c>
      <c r="J27">
        <v>25</v>
      </c>
      <c r="K27">
        <v>210</v>
      </c>
      <c r="L27">
        <v>2617</v>
      </c>
      <c r="M27">
        <v>28</v>
      </c>
      <c r="N27">
        <v>582</v>
      </c>
      <c r="O27">
        <v>1</v>
      </c>
      <c r="P27">
        <v>114</v>
      </c>
    </row>
    <row r="28" spans="1:16" x14ac:dyDescent="0.2">
      <c r="A28" t="s">
        <v>2469</v>
      </c>
      <c r="B28" t="s">
        <v>162</v>
      </c>
      <c r="C28">
        <v>7</v>
      </c>
      <c r="D28" s="399">
        <v>24.2</v>
      </c>
      <c r="E28" s="566">
        <v>7.6</v>
      </c>
      <c r="F28" s="659">
        <v>24.2</v>
      </c>
      <c r="G28">
        <v>17.7</v>
      </c>
      <c r="H28">
        <v>31.6</v>
      </c>
      <c r="I28">
        <v>-6.5</v>
      </c>
      <c r="J28">
        <v>16.399999999999999</v>
      </c>
      <c r="K28">
        <v>246</v>
      </c>
      <c r="L28">
        <v>2648</v>
      </c>
      <c r="M28">
        <v>46</v>
      </c>
      <c r="N28">
        <v>424</v>
      </c>
      <c r="O28">
        <v>1</v>
      </c>
      <c r="P28">
        <v>64</v>
      </c>
    </row>
    <row r="29" spans="1:16" x14ac:dyDescent="0.2">
      <c r="A29" s="155" t="s">
        <v>2470</v>
      </c>
      <c r="B29" s="155" t="s">
        <v>2471</v>
      </c>
      <c r="C29" t="s">
        <v>29</v>
      </c>
      <c r="D29" t="s">
        <v>29</v>
      </c>
      <c r="E29" s="418" t="s">
        <v>234</v>
      </c>
      <c r="F29" s="418" t="s">
        <v>234</v>
      </c>
      <c r="G29" t="s">
        <v>29</v>
      </c>
      <c r="H29" t="s">
        <v>29</v>
      </c>
      <c r="I29" s="155" t="s">
        <v>29</v>
      </c>
      <c r="J29" t="s">
        <v>29</v>
      </c>
      <c r="K29" t="s">
        <v>29</v>
      </c>
      <c r="L29" t="s">
        <v>29</v>
      </c>
      <c r="M29" t="s">
        <v>29</v>
      </c>
      <c r="N29" t="s">
        <v>29</v>
      </c>
      <c r="O29" t="s">
        <v>29</v>
      </c>
      <c r="P29" t="s">
        <v>29</v>
      </c>
    </row>
    <row r="30" spans="1:16" x14ac:dyDescent="0.2">
      <c r="A30" t="s">
        <v>2472</v>
      </c>
      <c r="B30" t="s">
        <v>2473</v>
      </c>
      <c r="C30" s="399">
        <v>13.8</v>
      </c>
      <c r="D30" s="399">
        <v>27.7</v>
      </c>
      <c r="E30" s="659">
        <f>C30</f>
        <v>13.8</v>
      </c>
      <c r="F30" s="659">
        <f>D30</f>
        <v>27.7</v>
      </c>
      <c r="G30">
        <v>16.7</v>
      </c>
      <c r="H30">
        <v>29.5</v>
      </c>
      <c r="I30">
        <v>3.7</v>
      </c>
      <c r="J30">
        <v>27</v>
      </c>
      <c r="K30">
        <v>529</v>
      </c>
      <c r="L30">
        <v>3151</v>
      </c>
      <c r="M30">
        <v>116</v>
      </c>
      <c r="N30">
        <v>401</v>
      </c>
      <c r="O30">
        <v>0</v>
      </c>
      <c r="P30">
        <v>165</v>
      </c>
    </row>
    <row r="31" spans="1:16" x14ac:dyDescent="0.2">
      <c r="A31" t="s">
        <v>2474</v>
      </c>
      <c r="B31" t="s">
        <v>1696</v>
      </c>
      <c r="C31">
        <v>14.8</v>
      </c>
      <c r="D31">
        <v>28</v>
      </c>
      <c r="E31" s="418" t="s">
        <v>234</v>
      </c>
      <c r="F31" s="418" t="s">
        <v>234</v>
      </c>
      <c r="G31">
        <v>19.8</v>
      </c>
      <c r="H31">
        <v>32.5</v>
      </c>
      <c r="I31">
        <v>2.5</v>
      </c>
      <c r="J31">
        <v>27</v>
      </c>
      <c r="K31">
        <v>307</v>
      </c>
      <c r="L31">
        <v>3151</v>
      </c>
      <c r="M31">
        <v>81</v>
      </c>
      <c r="N31">
        <v>558</v>
      </c>
      <c r="O31">
        <v>0</v>
      </c>
      <c r="P31">
        <v>165</v>
      </c>
    </row>
    <row r="32" spans="1:16" s="401" customFormat="1" x14ac:dyDescent="0.2">
      <c r="A32" s="400" t="s">
        <v>2475</v>
      </c>
      <c r="B32" s="401" t="s">
        <v>854</v>
      </c>
      <c r="C32" s="401" t="s">
        <v>1675</v>
      </c>
      <c r="D32" s="401" t="s">
        <v>1675</v>
      </c>
      <c r="E32" s="401" t="s">
        <v>1675</v>
      </c>
      <c r="F32" s="401" t="s">
        <v>1675</v>
      </c>
      <c r="G32" s="401" t="s">
        <v>1675</v>
      </c>
      <c r="H32" s="401" t="s">
        <v>1675</v>
      </c>
      <c r="I32" s="401" t="s">
        <v>1675</v>
      </c>
      <c r="J32" s="401" t="s">
        <v>1675</v>
      </c>
      <c r="K32" s="401" t="s">
        <v>1675</v>
      </c>
      <c r="L32" s="401" t="s">
        <v>1675</v>
      </c>
      <c r="M32" s="401" t="s">
        <v>1675</v>
      </c>
      <c r="N32" s="401" t="s">
        <v>1675</v>
      </c>
      <c r="O32" s="401" t="s">
        <v>1675</v>
      </c>
      <c r="P32" s="401" t="s">
        <v>1675</v>
      </c>
    </row>
    <row r="33" spans="1:16" x14ac:dyDescent="0.2">
      <c r="A33" t="s">
        <v>2476</v>
      </c>
      <c r="B33" s="172" t="s">
        <v>2477</v>
      </c>
      <c r="C33">
        <v>14.7</v>
      </c>
      <c r="D33" s="399">
        <v>27.7</v>
      </c>
      <c r="E33" s="569">
        <v>20.6</v>
      </c>
      <c r="F33" s="659">
        <f>D33</f>
        <v>27.7</v>
      </c>
      <c r="G33">
        <v>19.8</v>
      </c>
      <c r="H33">
        <v>28.8</v>
      </c>
      <c r="I33">
        <v>7.7</v>
      </c>
      <c r="J33">
        <v>27</v>
      </c>
      <c r="K33">
        <v>1007</v>
      </c>
      <c r="L33">
        <v>3151</v>
      </c>
      <c r="M33">
        <v>207</v>
      </c>
      <c r="N33">
        <v>406</v>
      </c>
      <c r="O33">
        <v>11</v>
      </c>
      <c r="P33">
        <v>165</v>
      </c>
    </row>
    <row r="34" spans="1:16" s="401" customFormat="1" x14ac:dyDescent="0.2">
      <c r="A34" s="400" t="s">
        <v>2478</v>
      </c>
      <c r="B34" s="401" t="s">
        <v>854</v>
      </c>
      <c r="C34" s="401" t="s">
        <v>1675</v>
      </c>
      <c r="D34" s="401" t="s">
        <v>1675</v>
      </c>
      <c r="E34" s="401" t="s">
        <v>1675</v>
      </c>
      <c r="F34" s="401" t="s">
        <v>1675</v>
      </c>
      <c r="G34" s="401" t="s">
        <v>1675</v>
      </c>
      <c r="H34" s="401" t="s">
        <v>1675</v>
      </c>
      <c r="I34" s="401" t="s">
        <v>1675</v>
      </c>
      <c r="J34" s="401" t="s">
        <v>1675</v>
      </c>
      <c r="K34" s="401" t="s">
        <v>1675</v>
      </c>
      <c r="L34" s="401" t="s">
        <v>1675</v>
      </c>
      <c r="M34" s="401" t="s">
        <v>1675</v>
      </c>
      <c r="N34" s="401" t="s">
        <v>1675</v>
      </c>
      <c r="O34" s="401" t="s">
        <v>1675</v>
      </c>
      <c r="P34" s="401" t="s">
        <v>1675</v>
      </c>
    </row>
    <row r="35" spans="1:16" x14ac:dyDescent="0.2">
      <c r="A35" s="155" t="s">
        <v>2479</v>
      </c>
      <c r="B35" s="172" t="s">
        <v>1099</v>
      </c>
      <c r="C35">
        <v>12</v>
      </c>
      <c r="D35" s="399">
        <v>28.1</v>
      </c>
      <c r="E35" s="569">
        <v>22.8</v>
      </c>
      <c r="F35" s="659">
        <v>28.1</v>
      </c>
      <c r="G35">
        <v>21.4</v>
      </c>
      <c r="H35">
        <v>35.299999999999997</v>
      </c>
      <c r="I35">
        <v>-1.2</v>
      </c>
      <c r="J35">
        <v>27</v>
      </c>
      <c r="K35">
        <v>631</v>
      </c>
      <c r="L35">
        <v>3151</v>
      </c>
      <c r="M35">
        <v>166</v>
      </c>
      <c r="N35">
        <v>554</v>
      </c>
      <c r="O35">
        <v>1</v>
      </c>
      <c r="P35">
        <v>165</v>
      </c>
    </row>
    <row r="36" spans="1:16" x14ac:dyDescent="0.2">
      <c r="A36" t="s">
        <v>2480</v>
      </c>
      <c r="B36" s="155" t="s">
        <v>2481</v>
      </c>
      <c r="C36">
        <v>14.8</v>
      </c>
      <c r="D36">
        <v>27.6</v>
      </c>
      <c r="E36" s="418" t="s">
        <v>234</v>
      </c>
      <c r="F36" s="418" t="s">
        <v>234</v>
      </c>
      <c r="G36">
        <v>19.8</v>
      </c>
      <c r="H36">
        <v>30</v>
      </c>
      <c r="I36">
        <v>7.5</v>
      </c>
      <c r="J36">
        <v>26.1</v>
      </c>
      <c r="K36">
        <v>1215</v>
      </c>
      <c r="L36">
        <v>3752</v>
      </c>
      <c r="M36">
        <v>265</v>
      </c>
      <c r="N36">
        <v>937</v>
      </c>
      <c r="O36">
        <v>3</v>
      </c>
      <c r="P36">
        <v>71</v>
      </c>
    </row>
    <row r="37" spans="1:16" x14ac:dyDescent="0.2">
      <c r="A37" s="154" t="s">
        <v>2482</v>
      </c>
      <c r="B37" s="155" t="s">
        <v>2483</v>
      </c>
      <c r="C37">
        <v>15.2</v>
      </c>
      <c r="D37">
        <v>27.2</v>
      </c>
      <c r="E37" s="418" t="s">
        <v>234</v>
      </c>
      <c r="F37" s="418" t="s">
        <v>234</v>
      </c>
      <c r="G37">
        <v>22.1</v>
      </c>
      <c r="H37">
        <v>30.6</v>
      </c>
      <c r="I37">
        <v>6.1</v>
      </c>
      <c r="J37">
        <v>23</v>
      </c>
      <c r="K37">
        <v>954</v>
      </c>
      <c r="L37">
        <v>2073</v>
      </c>
      <c r="M37">
        <v>241</v>
      </c>
      <c r="N37">
        <v>390</v>
      </c>
      <c r="O37">
        <v>1</v>
      </c>
      <c r="P37">
        <v>45</v>
      </c>
    </row>
    <row r="38" spans="1:16" x14ac:dyDescent="0.2">
      <c r="A38" s="154" t="s">
        <v>2484</v>
      </c>
      <c r="B38" t="s">
        <v>897</v>
      </c>
      <c r="C38">
        <v>5.7</v>
      </c>
      <c r="D38" s="399">
        <v>21.7</v>
      </c>
      <c r="E38" s="566">
        <v>9.4</v>
      </c>
      <c r="F38" s="659">
        <v>21.7</v>
      </c>
      <c r="G38">
        <v>14.5</v>
      </c>
      <c r="H38">
        <v>28.9</v>
      </c>
      <c r="I38">
        <v>-8.1</v>
      </c>
      <c r="J38">
        <v>14.8</v>
      </c>
      <c r="K38">
        <v>644</v>
      </c>
      <c r="L38">
        <v>2559</v>
      </c>
      <c r="M38">
        <v>90</v>
      </c>
      <c r="N38">
        <v>363</v>
      </c>
      <c r="O38">
        <v>1</v>
      </c>
      <c r="P38">
        <v>154</v>
      </c>
    </row>
    <row r="39" spans="1:16" x14ac:dyDescent="0.2">
      <c r="A39" s="155" t="s">
        <v>2485</v>
      </c>
      <c r="B39" t="s">
        <v>2486</v>
      </c>
      <c r="C39">
        <v>15.5</v>
      </c>
      <c r="D39">
        <v>27.7</v>
      </c>
      <c r="E39" s="418" t="s">
        <v>234</v>
      </c>
      <c r="F39" s="418" t="s">
        <v>234</v>
      </c>
      <c r="G39">
        <v>20.2</v>
      </c>
      <c r="H39">
        <v>29.2</v>
      </c>
      <c r="I39">
        <v>2.2000000000000002</v>
      </c>
      <c r="J39">
        <v>26.1</v>
      </c>
      <c r="K39">
        <v>815</v>
      </c>
      <c r="L39">
        <v>3370</v>
      </c>
      <c r="M39">
        <v>60</v>
      </c>
      <c r="N39">
        <v>479</v>
      </c>
      <c r="O39">
        <v>9</v>
      </c>
      <c r="P39">
        <v>165</v>
      </c>
    </row>
    <row r="40" spans="1:16" x14ac:dyDescent="0.2">
      <c r="A40" t="s">
        <v>2487</v>
      </c>
      <c r="B40" s="155" t="s">
        <v>2471</v>
      </c>
      <c r="C40" t="s">
        <v>29</v>
      </c>
      <c r="D40" t="s">
        <v>29</v>
      </c>
      <c r="E40" s="418" t="s">
        <v>234</v>
      </c>
      <c r="F40" s="418" t="s">
        <v>234</v>
      </c>
      <c r="G40" t="s">
        <v>29</v>
      </c>
      <c r="H40" t="s">
        <v>29</v>
      </c>
      <c r="I40" t="s">
        <v>29</v>
      </c>
      <c r="J40" t="s">
        <v>29</v>
      </c>
      <c r="K40" t="s">
        <v>29</v>
      </c>
      <c r="L40" t="s">
        <v>29</v>
      </c>
      <c r="M40" t="s">
        <v>29</v>
      </c>
      <c r="N40" t="s">
        <v>29</v>
      </c>
      <c r="O40" t="s">
        <v>29</v>
      </c>
      <c r="P40" t="s">
        <v>29</v>
      </c>
    </row>
    <row r="41" spans="1:16" x14ac:dyDescent="0.2">
      <c r="A41" t="s">
        <v>2488</v>
      </c>
      <c r="B41" t="s">
        <v>2489</v>
      </c>
      <c r="C41">
        <v>8.5</v>
      </c>
      <c r="D41">
        <v>24.7</v>
      </c>
      <c r="E41" s="418" t="s">
        <v>234</v>
      </c>
      <c r="F41" s="418" t="s">
        <v>234</v>
      </c>
      <c r="G41">
        <v>15.6</v>
      </c>
      <c r="H41">
        <v>29.2</v>
      </c>
      <c r="I41">
        <v>0.2</v>
      </c>
      <c r="J41">
        <v>19.8</v>
      </c>
      <c r="K41">
        <v>657.1</v>
      </c>
      <c r="L41">
        <v>1998</v>
      </c>
      <c r="M41">
        <v>175</v>
      </c>
      <c r="N41">
        <v>343</v>
      </c>
      <c r="O41">
        <v>1</v>
      </c>
      <c r="P41">
        <v>73</v>
      </c>
    </row>
    <row r="42" spans="1:16" x14ac:dyDescent="0.2">
      <c r="A42" t="s">
        <v>2490</v>
      </c>
      <c r="B42" t="s">
        <v>1708</v>
      </c>
      <c r="C42">
        <v>15.6</v>
      </c>
      <c r="D42">
        <v>28.1</v>
      </c>
      <c r="E42" s="418" t="s">
        <v>234</v>
      </c>
      <c r="F42" s="418" t="s">
        <v>234</v>
      </c>
      <c r="G42">
        <v>24.7</v>
      </c>
      <c r="H42">
        <v>30.1</v>
      </c>
      <c r="I42">
        <v>2.2000000000000002</v>
      </c>
      <c r="J42">
        <v>26</v>
      </c>
      <c r="K42">
        <v>979</v>
      </c>
      <c r="L42">
        <v>2823</v>
      </c>
      <c r="M42">
        <v>164</v>
      </c>
      <c r="N42">
        <v>582</v>
      </c>
      <c r="O42">
        <v>7</v>
      </c>
      <c r="P42">
        <v>56</v>
      </c>
    </row>
    <row r="43" spans="1:16" x14ac:dyDescent="0.2">
      <c r="A43" t="s">
        <v>2491</v>
      </c>
      <c r="B43" t="s">
        <v>121</v>
      </c>
      <c r="C43">
        <v>3.4</v>
      </c>
      <c r="D43">
        <v>20.8</v>
      </c>
      <c r="E43" s="418" t="s">
        <v>234</v>
      </c>
      <c r="F43" s="418" t="s">
        <v>234</v>
      </c>
      <c r="G43">
        <v>17.2</v>
      </c>
      <c r="H43">
        <v>28.8</v>
      </c>
      <c r="I43">
        <v>-12.9</v>
      </c>
      <c r="J43">
        <v>13.3</v>
      </c>
      <c r="K43">
        <v>63</v>
      </c>
      <c r="L43">
        <v>1695</v>
      </c>
      <c r="M43">
        <v>13</v>
      </c>
      <c r="N43">
        <v>248</v>
      </c>
      <c r="O43">
        <v>0</v>
      </c>
      <c r="P43">
        <v>87</v>
      </c>
    </row>
    <row r="44" spans="1:16" x14ac:dyDescent="0.2">
      <c r="A44" t="s">
        <v>2492</v>
      </c>
      <c r="B44" s="155" t="s">
        <v>2471</v>
      </c>
      <c r="C44" t="s">
        <v>29</v>
      </c>
      <c r="D44" t="s">
        <v>29</v>
      </c>
      <c r="E44" s="418" t="s">
        <v>234</v>
      </c>
      <c r="F44" s="418" t="s">
        <v>234</v>
      </c>
      <c r="G44" t="s">
        <v>29</v>
      </c>
      <c r="H44" t="s">
        <v>29</v>
      </c>
      <c r="I44" t="s">
        <v>29</v>
      </c>
      <c r="J44" t="s">
        <v>29</v>
      </c>
      <c r="K44" t="s">
        <v>29</v>
      </c>
      <c r="L44" t="s">
        <v>29</v>
      </c>
      <c r="M44" t="s">
        <v>29</v>
      </c>
      <c r="N44" t="s">
        <v>29</v>
      </c>
      <c r="O44" t="s">
        <v>29</v>
      </c>
      <c r="P44" t="s">
        <v>29</v>
      </c>
    </row>
    <row r="45" spans="1:16" x14ac:dyDescent="0.2">
      <c r="A45" t="s">
        <v>2493</v>
      </c>
      <c r="B45" s="155" t="s">
        <v>2471</v>
      </c>
      <c r="C45" t="s">
        <v>29</v>
      </c>
      <c r="D45" t="s">
        <v>29</v>
      </c>
      <c r="E45" s="418" t="s">
        <v>234</v>
      </c>
      <c r="F45" s="418" t="s">
        <v>234</v>
      </c>
      <c r="G45" t="s">
        <v>29</v>
      </c>
      <c r="H45" t="s">
        <v>29</v>
      </c>
      <c r="I45" t="s">
        <v>29</v>
      </c>
      <c r="J45" t="s">
        <v>29</v>
      </c>
      <c r="K45" t="s">
        <v>29</v>
      </c>
      <c r="L45" t="s">
        <v>29</v>
      </c>
      <c r="M45" t="s">
        <v>29</v>
      </c>
      <c r="N45" t="s">
        <v>29</v>
      </c>
      <c r="O45" t="s">
        <v>29</v>
      </c>
      <c r="P45" t="s">
        <v>29</v>
      </c>
    </row>
    <row r="46" spans="1:16" s="401" customFormat="1" x14ac:dyDescent="0.2">
      <c r="A46" s="400" t="s">
        <v>2494</v>
      </c>
      <c r="B46" s="401" t="s">
        <v>854</v>
      </c>
      <c r="C46" s="401" t="s">
        <v>1675</v>
      </c>
      <c r="D46" s="401" t="s">
        <v>1675</v>
      </c>
      <c r="E46" s="401" t="s">
        <v>1675</v>
      </c>
      <c r="F46" s="401" t="s">
        <v>1675</v>
      </c>
      <c r="G46" s="401" t="s">
        <v>1675</v>
      </c>
      <c r="H46" s="401" t="s">
        <v>1675</v>
      </c>
      <c r="I46" s="401" t="s">
        <v>1675</v>
      </c>
      <c r="J46" s="401" t="s">
        <v>1675</v>
      </c>
      <c r="K46" s="401" t="s">
        <v>1675</v>
      </c>
      <c r="L46" s="401" t="s">
        <v>1675</v>
      </c>
      <c r="M46" s="401" t="s">
        <v>1675</v>
      </c>
      <c r="N46" s="401" t="s">
        <v>1675</v>
      </c>
      <c r="O46" s="401" t="s">
        <v>1675</v>
      </c>
      <c r="P46" s="401" t="s">
        <v>1675</v>
      </c>
    </row>
    <row r="47" spans="1:16" x14ac:dyDescent="0.2">
      <c r="A47" t="s">
        <v>2495</v>
      </c>
      <c r="B47" t="s">
        <v>1110</v>
      </c>
      <c r="C47" s="399">
        <v>14.8</v>
      </c>
      <c r="D47" s="399">
        <v>27.7</v>
      </c>
      <c r="E47" s="661">
        <f>C47</f>
        <v>14.8</v>
      </c>
      <c r="F47" s="661">
        <f>D47</f>
        <v>27.7</v>
      </c>
      <c r="G47">
        <v>19.899999999999999</v>
      </c>
      <c r="H47">
        <v>30.9</v>
      </c>
      <c r="I47">
        <v>5.5</v>
      </c>
      <c r="J47">
        <v>27</v>
      </c>
      <c r="K47">
        <v>224</v>
      </c>
      <c r="L47">
        <v>3151</v>
      </c>
      <c r="M47">
        <v>25</v>
      </c>
      <c r="N47">
        <v>389</v>
      </c>
      <c r="O47">
        <v>6</v>
      </c>
      <c r="P47">
        <v>165</v>
      </c>
    </row>
    <row r="48" spans="1:16" x14ac:dyDescent="0.2">
      <c r="A48" t="s">
        <v>1501</v>
      </c>
      <c r="B48" t="s">
        <v>937</v>
      </c>
      <c r="C48" s="399">
        <v>2.7</v>
      </c>
      <c r="D48" s="399">
        <v>24</v>
      </c>
      <c r="E48" s="659">
        <f>C48</f>
        <v>2.7</v>
      </c>
      <c r="F48" s="659">
        <f>D48</f>
        <v>24</v>
      </c>
      <c r="G48">
        <v>16.2</v>
      </c>
      <c r="H48">
        <v>28.6</v>
      </c>
      <c r="I48">
        <v>-15.6</v>
      </c>
      <c r="J48">
        <v>20.6</v>
      </c>
      <c r="K48">
        <v>115</v>
      </c>
      <c r="L48">
        <v>2559</v>
      </c>
      <c r="M48">
        <v>19</v>
      </c>
      <c r="N48">
        <v>370</v>
      </c>
      <c r="O48">
        <v>1</v>
      </c>
      <c r="P48">
        <v>135</v>
      </c>
    </row>
    <row r="49" spans="1:16" s="401" customFormat="1" x14ac:dyDescent="0.2">
      <c r="A49" s="400" t="s">
        <v>2496</v>
      </c>
      <c r="B49" s="401" t="s">
        <v>854</v>
      </c>
      <c r="C49" s="401" t="s">
        <v>1675</v>
      </c>
      <c r="D49" s="401" t="s">
        <v>1675</v>
      </c>
      <c r="E49" s="401" t="s">
        <v>1675</v>
      </c>
      <c r="F49" s="401" t="s">
        <v>1675</v>
      </c>
      <c r="G49" s="401" t="s">
        <v>1675</v>
      </c>
      <c r="H49" s="401" t="s">
        <v>1675</v>
      </c>
      <c r="I49" s="401" t="s">
        <v>1675</v>
      </c>
      <c r="J49" s="401" t="s">
        <v>1675</v>
      </c>
      <c r="K49" s="401" t="s">
        <v>1675</v>
      </c>
      <c r="L49" s="401" t="s">
        <v>1675</v>
      </c>
      <c r="M49" s="401" t="s">
        <v>1675</v>
      </c>
      <c r="N49" s="401" t="s">
        <v>1675</v>
      </c>
      <c r="O49" s="401" t="s">
        <v>1675</v>
      </c>
      <c r="P49" s="401" t="s">
        <v>1675</v>
      </c>
    </row>
    <row r="50" spans="1:16" x14ac:dyDescent="0.2">
      <c r="A50" t="s">
        <v>2497</v>
      </c>
      <c r="B50" t="s">
        <v>2498</v>
      </c>
      <c r="C50">
        <v>8.5</v>
      </c>
      <c r="D50" s="399">
        <v>27.7</v>
      </c>
      <c r="E50" s="566">
        <v>9.5</v>
      </c>
      <c r="F50" s="659">
        <v>27.7</v>
      </c>
      <c r="G50">
        <v>16.399999999999999</v>
      </c>
      <c r="H50">
        <v>28.5</v>
      </c>
      <c r="I50">
        <v>-7.3</v>
      </c>
      <c r="J50">
        <v>27</v>
      </c>
      <c r="K50">
        <v>338</v>
      </c>
      <c r="L50">
        <v>3151</v>
      </c>
      <c r="M50">
        <v>92</v>
      </c>
      <c r="N50">
        <v>389</v>
      </c>
      <c r="O50">
        <v>1</v>
      </c>
      <c r="P50">
        <v>165</v>
      </c>
    </row>
    <row r="51" spans="1:16" x14ac:dyDescent="0.2">
      <c r="A51" t="s">
        <v>2499</v>
      </c>
      <c r="B51" t="s">
        <v>1026</v>
      </c>
      <c r="C51">
        <v>7</v>
      </c>
      <c r="D51" s="399">
        <v>24</v>
      </c>
      <c r="E51" s="566">
        <v>10</v>
      </c>
      <c r="F51" s="659">
        <v>24</v>
      </c>
      <c r="G51">
        <v>16.399999999999999</v>
      </c>
      <c r="H51">
        <v>28.6</v>
      </c>
      <c r="I51">
        <v>-7.3</v>
      </c>
      <c r="J51">
        <v>17.2</v>
      </c>
      <c r="K51">
        <v>396</v>
      </c>
      <c r="L51">
        <v>2395</v>
      </c>
      <c r="M51">
        <v>108</v>
      </c>
      <c r="N51">
        <v>448</v>
      </c>
      <c r="O51">
        <v>3</v>
      </c>
      <c r="P51">
        <v>71</v>
      </c>
    </row>
    <row r="52" spans="1:16" x14ac:dyDescent="0.2">
      <c r="A52" t="s">
        <v>2500</v>
      </c>
      <c r="B52" t="s">
        <v>2049</v>
      </c>
      <c r="C52">
        <v>5.7</v>
      </c>
      <c r="D52" s="399">
        <v>27.1</v>
      </c>
      <c r="E52" s="566">
        <v>14</v>
      </c>
      <c r="F52" s="659">
        <v>27.1</v>
      </c>
      <c r="G52">
        <v>16.100000000000001</v>
      </c>
      <c r="H52">
        <v>29.9</v>
      </c>
      <c r="I52">
        <v>-6.9</v>
      </c>
      <c r="J52">
        <v>23.5</v>
      </c>
      <c r="K52">
        <v>164</v>
      </c>
      <c r="L52">
        <v>1639</v>
      </c>
      <c r="M52">
        <v>110</v>
      </c>
      <c r="N52">
        <v>343</v>
      </c>
      <c r="O52">
        <v>2</v>
      </c>
      <c r="P52">
        <v>62</v>
      </c>
    </row>
    <row r="53" spans="1:16" x14ac:dyDescent="0.2">
      <c r="A53" t="s">
        <v>2501</v>
      </c>
      <c r="B53" t="s">
        <v>1336</v>
      </c>
      <c r="C53">
        <v>-1.1000000000000001</v>
      </c>
      <c r="D53">
        <v>27.7</v>
      </c>
      <c r="E53" s="418" t="s">
        <v>234</v>
      </c>
      <c r="F53" s="418" t="s">
        <v>234</v>
      </c>
      <c r="G53">
        <v>15.1</v>
      </c>
      <c r="H53">
        <v>33.1</v>
      </c>
      <c r="I53">
        <v>-25.8</v>
      </c>
      <c r="J53">
        <v>27</v>
      </c>
      <c r="K53">
        <v>37</v>
      </c>
      <c r="L53">
        <v>3151</v>
      </c>
      <c r="M53">
        <v>8</v>
      </c>
      <c r="N53">
        <v>389</v>
      </c>
      <c r="O53">
        <v>0</v>
      </c>
      <c r="P53">
        <v>165</v>
      </c>
    </row>
    <row r="54" spans="1:16" x14ac:dyDescent="0.2">
      <c r="A54" t="s">
        <v>2502</v>
      </c>
      <c r="B54" s="155" t="s">
        <v>2471</v>
      </c>
      <c r="C54" t="s">
        <v>29</v>
      </c>
      <c r="D54" t="s">
        <v>29</v>
      </c>
      <c r="E54" s="418" t="s">
        <v>234</v>
      </c>
      <c r="F54" s="418" t="s">
        <v>234</v>
      </c>
      <c r="G54" t="s">
        <v>29</v>
      </c>
      <c r="H54" t="s">
        <v>29</v>
      </c>
      <c r="I54" t="s">
        <v>29</v>
      </c>
      <c r="J54" t="s">
        <v>29</v>
      </c>
      <c r="K54" t="s">
        <v>29</v>
      </c>
      <c r="L54" t="s">
        <v>29</v>
      </c>
      <c r="M54" t="s">
        <v>29</v>
      </c>
      <c r="N54" t="s">
        <v>29</v>
      </c>
      <c r="O54" t="s">
        <v>29</v>
      </c>
      <c r="P54" t="s">
        <v>29</v>
      </c>
    </row>
    <row r="55" spans="1:16" x14ac:dyDescent="0.2">
      <c r="A55" t="s">
        <v>2503</v>
      </c>
      <c r="B55" s="155" t="s">
        <v>2504</v>
      </c>
      <c r="C55">
        <v>10</v>
      </c>
      <c r="D55">
        <v>26.5</v>
      </c>
      <c r="E55" s="418" t="s">
        <v>234</v>
      </c>
      <c r="F55" s="418" t="s">
        <v>234</v>
      </c>
      <c r="G55">
        <v>20.2</v>
      </c>
      <c r="H55">
        <v>28.5</v>
      </c>
      <c r="I55">
        <v>-7.3</v>
      </c>
      <c r="J55">
        <v>25</v>
      </c>
      <c r="K55">
        <v>396</v>
      </c>
      <c r="L55">
        <v>2740</v>
      </c>
      <c r="M55">
        <v>108</v>
      </c>
      <c r="N55">
        <v>346</v>
      </c>
      <c r="O55">
        <v>3</v>
      </c>
      <c r="P55">
        <v>155</v>
      </c>
    </row>
    <row r="56" spans="1:16" x14ac:dyDescent="0.2">
      <c r="A56" t="s">
        <v>2505</v>
      </c>
      <c r="B56" s="155" t="s">
        <v>2506</v>
      </c>
      <c r="C56" s="399">
        <v>13.8</v>
      </c>
      <c r="D56" s="399">
        <v>27.7</v>
      </c>
      <c r="E56" s="659">
        <f>C56</f>
        <v>13.8</v>
      </c>
      <c r="F56" s="659">
        <f>D56</f>
        <v>27.7</v>
      </c>
      <c r="G56">
        <v>22.1</v>
      </c>
      <c r="H56">
        <v>29</v>
      </c>
      <c r="I56">
        <v>1.8</v>
      </c>
      <c r="J56">
        <v>27</v>
      </c>
      <c r="K56">
        <v>974</v>
      </c>
      <c r="L56">
        <v>3905</v>
      </c>
      <c r="M56">
        <v>178</v>
      </c>
      <c r="N56">
        <v>610</v>
      </c>
      <c r="O56">
        <v>5</v>
      </c>
      <c r="P56">
        <v>180</v>
      </c>
    </row>
    <row r="57" spans="1:16" x14ac:dyDescent="0.2">
      <c r="A57" t="s">
        <v>2507</v>
      </c>
      <c r="B57" t="s">
        <v>2508</v>
      </c>
      <c r="C57" s="399">
        <v>15</v>
      </c>
      <c r="D57" s="399">
        <v>27.7</v>
      </c>
      <c r="E57" s="659">
        <f>C57</f>
        <v>15</v>
      </c>
      <c r="F57" s="659">
        <f>D57</f>
        <v>27.7</v>
      </c>
      <c r="G57">
        <v>22.8</v>
      </c>
      <c r="H57">
        <v>29.3</v>
      </c>
      <c r="I57">
        <v>4.3</v>
      </c>
      <c r="J57">
        <v>27</v>
      </c>
      <c r="K57">
        <v>816</v>
      </c>
      <c r="L57">
        <v>3151</v>
      </c>
      <c r="M57">
        <v>160</v>
      </c>
      <c r="N57">
        <v>389</v>
      </c>
      <c r="O57">
        <v>10</v>
      </c>
      <c r="P57">
        <v>165</v>
      </c>
    </row>
    <row r="59" spans="1:16" x14ac:dyDescent="0.2">
      <c r="A59" s="155" t="s">
        <v>2509</v>
      </c>
    </row>
    <row r="60" spans="1:16" x14ac:dyDescent="0.2">
      <c r="A60" s="172" t="s">
        <v>2777</v>
      </c>
      <c r="C60" s="406" t="s">
        <v>2510</v>
      </c>
      <c r="D60" s="399"/>
      <c r="E60" s="399"/>
      <c r="F60" s="399"/>
    </row>
    <row r="61" spans="1:16" x14ac:dyDescent="0.2">
      <c r="A61" s="218" t="s">
        <v>2775</v>
      </c>
      <c r="C61" s="168" t="s">
        <v>2511</v>
      </c>
      <c r="D61" s="168"/>
      <c r="E61" s="405"/>
      <c r="F61" s="405"/>
    </row>
    <row r="62" spans="1:16" x14ac:dyDescent="0.2">
      <c r="A62" s="220" t="s">
        <v>2776</v>
      </c>
      <c r="C62" s="159" t="s">
        <v>2512</v>
      </c>
    </row>
    <row r="63" spans="1:16" x14ac:dyDescent="0.2">
      <c r="A63" s="658" t="s">
        <v>2766</v>
      </c>
    </row>
  </sheetData>
  <autoFilter ref="A3:P57"/>
  <pageMargins left="0.7" right="0.7" top="0.78740157499999996" bottom="0.78740157499999996" header="0.3" footer="0.3"/>
  <drawing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3"/>
  <sheetViews>
    <sheetView topLeftCell="A28" workbookViewId="0">
      <selection activeCell="F1" sqref="F1"/>
    </sheetView>
  </sheetViews>
  <sheetFormatPr baseColWidth="10" defaultColWidth="11.42578125" defaultRowHeight="12.75" x14ac:dyDescent="0.2"/>
  <cols>
    <col min="1" max="1" width="16.42578125" bestFit="1" customWidth="1"/>
    <col min="2" max="5" width="7.140625" customWidth="1"/>
    <col min="6" max="20" width="5" customWidth="1"/>
  </cols>
  <sheetData>
    <row r="1" spans="1:20" x14ac:dyDescent="0.2">
      <c r="B1" s="609" t="s">
        <v>2513</v>
      </c>
      <c r="C1" s="609"/>
      <c r="D1" s="609" t="s">
        <v>1440</v>
      </c>
      <c r="E1" s="609"/>
      <c r="F1" s="407">
        <v>30</v>
      </c>
      <c r="G1" s="407">
        <v>29</v>
      </c>
      <c r="H1" s="407">
        <v>26</v>
      </c>
      <c r="I1" s="407">
        <v>23</v>
      </c>
      <c r="J1" s="407">
        <v>22</v>
      </c>
      <c r="K1" s="407">
        <v>21</v>
      </c>
      <c r="L1" s="407">
        <v>18</v>
      </c>
      <c r="M1" s="407">
        <v>16</v>
      </c>
      <c r="N1" s="407">
        <v>13</v>
      </c>
      <c r="O1" s="407">
        <v>12</v>
      </c>
      <c r="P1" s="407">
        <v>10</v>
      </c>
      <c r="Q1" s="407">
        <v>8</v>
      </c>
      <c r="R1" s="407">
        <v>5</v>
      </c>
      <c r="S1" s="407">
        <v>2</v>
      </c>
      <c r="T1" s="407">
        <v>1</v>
      </c>
    </row>
    <row r="2" spans="1:20" ht="25.5" customHeight="1" x14ac:dyDescent="0.2">
      <c r="B2" t="s">
        <v>1442</v>
      </c>
      <c r="C2" s="442" t="s">
        <v>1443</v>
      </c>
      <c r="D2" t="s">
        <v>1442</v>
      </c>
      <c r="E2" s="442" t="s">
        <v>1443</v>
      </c>
    </row>
    <row r="3" spans="1:20" x14ac:dyDescent="0.2">
      <c r="A3" s="408" t="s">
        <v>738</v>
      </c>
      <c r="B3" s="565">
        <v>-5</v>
      </c>
      <c r="C3" s="662">
        <v>23</v>
      </c>
      <c r="D3" s="565">
        <v>-8.9</v>
      </c>
      <c r="E3" s="663">
        <v>21.7</v>
      </c>
      <c r="F3">
        <v>5.9</v>
      </c>
      <c r="I3" s="220">
        <v>0.6</v>
      </c>
      <c r="J3" s="408">
        <v>0.3</v>
      </c>
      <c r="M3" s="220">
        <v>1.5</v>
      </c>
      <c r="P3" s="220">
        <v>1.1000000000000001</v>
      </c>
      <c r="R3" s="220">
        <v>3</v>
      </c>
    </row>
    <row r="4" spans="1:20" x14ac:dyDescent="0.2">
      <c r="A4" t="s">
        <v>1252</v>
      </c>
      <c r="B4" s="418">
        <v>-5</v>
      </c>
      <c r="C4" s="418">
        <v>24</v>
      </c>
      <c r="D4" s="418" t="s">
        <v>234</v>
      </c>
      <c r="E4" s="418" t="s">
        <v>234</v>
      </c>
      <c r="F4">
        <v>29.4</v>
      </c>
      <c r="G4">
        <v>28.6</v>
      </c>
      <c r="H4">
        <v>58.1</v>
      </c>
      <c r="I4">
        <v>10</v>
      </c>
      <c r="J4">
        <v>29</v>
      </c>
      <c r="K4">
        <v>20.5</v>
      </c>
      <c r="L4">
        <v>1.8</v>
      </c>
      <c r="M4">
        <v>6.3</v>
      </c>
      <c r="N4">
        <v>8.1</v>
      </c>
      <c r="O4">
        <v>5.9</v>
      </c>
      <c r="P4">
        <v>14</v>
      </c>
      <c r="Q4">
        <v>12.5</v>
      </c>
      <c r="R4">
        <v>14.1</v>
      </c>
      <c r="S4">
        <v>0.3</v>
      </c>
      <c r="T4">
        <v>1.2</v>
      </c>
    </row>
    <row r="5" spans="1:20" x14ac:dyDescent="0.2">
      <c r="A5" t="s">
        <v>1384</v>
      </c>
      <c r="B5" s="565">
        <v>3</v>
      </c>
      <c r="C5" s="565">
        <v>23</v>
      </c>
      <c r="D5" s="565">
        <v>-6.7</v>
      </c>
      <c r="E5" s="565">
        <v>27.4</v>
      </c>
      <c r="F5">
        <v>23.5</v>
      </c>
      <c r="Q5">
        <v>0.4</v>
      </c>
      <c r="T5">
        <v>0.2</v>
      </c>
    </row>
    <row r="6" spans="1:20" ht="13.5" thickBot="1" x14ac:dyDescent="0.25">
      <c r="A6" s="220" t="s">
        <v>972</v>
      </c>
      <c r="B6" s="565">
        <v>3</v>
      </c>
      <c r="C6" s="565">
        <v>24</v>
      </c>
      <c r="D6" s="565">
        <v>1.8</v>
      </c>
      <c r="E6" s="663">
        <v>21.9</v>
      </c>
      <c r="I6">
        <v>2.2000000000000002</v>
      </c>
      <c r="J6">
        <v>0.3</v>
      </c>
      <c r="K6" s="220">
        <v>4.5</v>
      </c>
      <c r="M6">
        <v>2.2000000000000002</v>
      </c>
      <c r="P6">
        <v>0.2</v>
      </c>
      <c r="Q6" s="152"/>
      <c r="R6">
        <v>0.1</v>
      </c>
      <c r="S6" s="220">
        <v>0.1</v>
      </c>
      <c r="T6" s="220">
        <v>0.2</v>
      </c>
    </row>
    <row r="7" spans="1:20" ht="14.25" thickTop="1" thickBot="1" x14ac:dyDescent="0.25">
      <c r="A7" s="409" t="s">
        <v>396</v>
      </c>
      <c r="B7" s="565">
        <v>10</v>
      </c>
      <c r="C7" s="664">
        <v>20.9</v>
      </c>
      <c r="D7" s="665">
        <v>11.6</v>
      </c>
      <c r="E7" s="663">
        <v>18.399999999999999</v>
      </c>
      <c r="L7" s="409">
        <v>0.3</v>
      </c>
    </row>
    <row r="8" spans="1:20" ht="13.5" thickTop="1" x14ac:dyDescent="0.2">
      <c r="A8" s="410" t="s">
        <v>45</v>
      </c>
      <c r="B8" s="565">
        <v>8</v>
      </c>
      <c r="C8" s="565">
        <v>25</v>
      </c>
      <c r="D8" s="665">
        <v>9.1</v>
      </c>
      <c r="E8" s="565">
        <v>25</v>
      </c>
      <c r="L8">
        <v>0.3</v>
      </c>
      <c r="R8" s="410">
        <v>0.2</v>
      </c>
    </row>
    <row r="9" spans="1:20" x14ac:dyDescent="0.2">
      <c r="A9" t="s">
        <v>847</v>
      </c>
      <c r="B9" s="565">
        <v>-5</v>
      </c>
      <c r="C9" s="418">
        <v>23</v>
      </c>
      <c r="D9" s="565">
        <v>-12.4</v>
      </c>
      <c r="E9" s="418">
        <v>25.8</v>
      </c>
      <c r="L9">
        <v>0.9</v>
      </c>
      <c r="M9">
        <v>0.7</v>
      </c>
      <c r="P9">
        <v>0.3</v>
      </c>
      <c r="Q9">
        <v>0.4</v>
      </c>
    </row>
    <row r="10" spans="1:20" x14ac:dyDescent="0.2">
      <c r="A10" t="s">
        <v>952</v>
      </c>
      <c r="B10" s="565">
        <v>2</v>
      </c>
      <c r="C10" s="565">
        <v>25</v>
      </c>
      <c r="D10" s="565">
        <v>-4.9000000000000004</v>
      </c>
      <c r="E10" s="565">
        <v>24</v>
      </c>
      <c r="F10">
        <v>5.9</v>
      </c>
      <c r="I10">
        <v>2.2000000000000002</v>
      </c>
      <c r="J10">
        <v>1.9</v>
      </c>
      <c r="K10">
        <v>4.5</v>
      </c>
      <c r="L10">
        <v>0.9</v>
      </c>
      <c r="M10">
        <v>11.5</v>
      </c>
      <c r="N10">
        <v>1.6</v>
      </c>
      <c r="P10">
        <v>5.7</v>
      </c>
      <c r="Q10">
        <v>11.3</v>
      </c>
      <c r="R10">
        <v>2.2000000000000002</v>
      </c>
      <c r="S10">
        <v>2.8</v>
      </c>
      <c r="T10">
        <v>1.8</v>
      </c>
    </row>
    <row r="11" spans="1:20" x14ac:dyDescent="0.2">
      <c r="A11" t="s">
        <v>938</v>
      </c>
      <c r="B11" s="565">
        <v>-5</v>
      </c>
      <c r="C11" s="565">
        <v>23</v>
      </c>
      <c r="D11" s="565">
        <v>-13.3</v>
      </c>
      <c r="E11" s="565">
        <v>27.4</v>
      </c>
      <c r="G11">
        <v>4.8</v>
      </c>
      <c r="I11">
        <v>42.7</v>
      </c>
      <c r="J11">
        <v>3.2</v>
      </c>
      <c r="K11">
        <v>4.5</v>
      </c>
      <c r="L11">
        <v>71.099999999999994</v>
      </c>
      <c r="M11">
        <v>29</v>
      </c>
      <c r="N11">
        <v>3.2</v>
      </c>
      <c r="P11">
        <v>17.100000000000001</v>
      </c>
      <c r="Q11">
        <v>12.1</v>
      </c>
      <c r="R11">
        <v>21</v>
      </c>
      <c r="S11">
        <v>9.1</v>
      </c>
      <c r="T11">
        <v>3.6</v>
      </c>
    </row>
    <row r="12" spans="1:20" x14ac:dyDescent="0.2">
      <c r="A12" t="s">
        <v>973</v>
      </c>
      <c r="B12" s="565">
        <v>-5</v>
      </c>
      <c r="C12" s="565">
        <v>25</v>
      </c>
      <c r="D12" s="565">
        <v>-1.2</v>
      </c>
      <c r="E12" s="565">
        <v>24.3</v>
      </c>
      <c r="H12">
        <v>6.5</v>
      </c>
      <c r="I12">
        <v>0.6</v>
      </c>
      <c r="K12">
        <v>6.8</v>
      </c>
      <c r="M12">
        <v>4.0999999999999996</v>
      </c>
      <c r="N12">
        <v>8.1</v>
      </c>
      <c r="O12">
        <v>5.9</v>
      </c>
      <c r="P12">
        <v>0.3</v>
      </c>
      <c r="S12">
        <v>0.1</v>
      </c>
    </row>
    <row r="13" spans="1:20" x14ac:dyDescent="0.2">
      <c r="A13" t="s">
        <v>38</v>
      </c>
      <c r="B13" s="565">
        <v>-1</v>
      </c>
      <c r="C13" s="565">
        <v>23</v>
      </c>
      <c r="D13" s="565">
        <v>0</v>
      </c>
      <c r="E13" s="565">
        <v>25.8</v>
      </c>
      <c r="L13">
        <v>0.3</v>
      </c>
      <c r="S13">
        <v>0.3</v>
      </c>
    </row>
    <row r="14" spans="1:20" x14ac:dyDescent="0.2">
      <c r="A14" s="411" t="s">
        <v>2514</v>
      </c>
      <c r="B14" s="418">
        <f>MIN(B15:B16)</f>
        <v>-5</v>
      </c>
      <c r="C14" s="418">
        <f>MAX(C15:C16)</f>
        <v>25</v>
      </c>
      <c r="D14" s="666">
        <f>MIN(D15:D16)</f>
        <v>0</v>
      </c>
      <c r="E14" s="418">
        <f>MIN(E15:E16)</f>
        <v>27</v>
      </c>
      <c r="F14">
        <v>17.600000000000001</v>
      </c>
      <c r="G14">
        <v>9.5</v>
      </c>
      <c r="H14">
        <v>3.2</v>
      </c>
      <c r="I14">
        <v>35.700000000000003</v>
      </c>
      <c r="J14">
        <v>55.8</v>
      </c>
      <c r="K14">
        <v>29.5</v>
      </c>
      <c r="L14">
        <v>8.5</v>
      </c>
      <c r="M14">
        <v>39.799999999999997</v>
      </c>
      <c r="N14">
        <v>71</v>
      </c>
      <c r="O14">
        <v>17.600000000000001</v>
      </c>
      <c r="P14">
        <v>57.1</v>
      </c>
      <c r="Q14" s="410">
        <v>58.2</v>
      </c>
      <c r="R14">
        <v>47.1</v>
      </c>
      <c r="S14">
        <v>61.9</v>
      </c>
      <c r="T14">
        <v>83.1</v>
      </c>
    </row>
    <row r="15" spans="1:20" s="401" customFormat="1" x14ac:dyDescent="0.2">
      <c r="A15" s="400" t="s">
        <v>1733</v>
      </c>
      <c r="B15" s="667">
        <v>3</v>
      </c>
      <c r="C15" s="667">
        <v>25</v>
      </c>
      <c r="D15" s="667" t="s">
        <v>234</v>
      </c>
      <c r="E15" s="667" t="s">
        <v>234</v>
      </c>
    </row>
    <row r="16" spans="1:20" s="401" customFormat="1" x14ac:dyDescent="0.2">
      <c r="A16" s="400" t="s">
        <v>50</v>
      </c>
      <c r="B16" s="667">
        <v>-5</v>
      </c>
      <c r="C16" s="667">
        <v>25</v>
      </c>
      <c r="D16" s="667">
        <v>0</v>
      </c>
      <c r="E16" s="667">
        <v>27</v>
      </c>
    </row>
    <row r="17" spans="1:20" x14ac:dyDescent="0.2">
      <c r="A17" s="155" t="s">
        <v>2515</v>
      </c>
      <c r="B17" s="418">
        <f>MIN(B18:B20)</f>
        <v>3</v>
      </c>
      <c r="C17" s="418">
        <f>MIN(C18:C20)</f>
        <v>25</v>
      </c>
      <c r="D17" s="418">
        <v>8.5</v>
      </c>
      <c r="E17" s="418">
        <v>27.7</v>
      </c>
      <c r="I17">
        <v>0.8</v>
      </c>
      <c r="L17">
        <v>3.3</v>
      </c>
      <c r="O17">
        <v>17.600000000000001</v>
      </c>
      <c r="P17">
        <v>1.9</v>
      </c>
      <c r="R17">
        <v>1.2</v>
      </c>
      <c r="S17">
        <v>3.1</v>
      </c>
      <c r="T17">
        <v>2.2000000000000002</v>
      </c>
    </row>
    <row r="18" spans="1:20" s="401" customFormat="1" x14ac:dyDescent="0.2">
      <c r="A18" s="400" t="s">
        <v>1175</v>
      </c>
      <c r="B18" s="667">
        <v>3</v>
      </c>
      <c r="C18" s="667">
        <v>25</v>
      </c>
      <c r="D18" s="667" t="s">
        <v>2516</v>
      </c>
      <c r="E18" s="667" t="s">
        <v>2517</v>
      </c>
    </row>
    <row r="19" spans="1:20" s="401" customFormat="1" x14ac:dyDescent="0.2">
      <c r="A19" s="400" t="s">
        <v>1729</v>
      </c>
      <c r="B19" s="667">
        <v>8</v>
      </c>
      <c r="C19" s="667">
        <v>25</v>
      </c>
      <c r="D19" s="667" t="s">
        <v>234</v>
      </c>
      <c r="E19" s="667" t="s">
        <v>234</v>
      </c>
    </row>
    <row r="20" spans="1:20" s="401" customFormat="1" x14ac:dyDescent="0.2">
      <c r="A20" s="400" t="s">
        <v>111</v>
      </c>
      <c r="B20" s="667">
        <v>8</v>
      </c>
      <c r="C20" s="667">
        <v>25</v>
      </c>
      <c r="D20" s="667" t="s">
        <v>2518</v>
      </c>
      <c r="E20" s="667" t="s">
        <v>2519</v>
      </c>
    </row>
    <row r="21" spans="1:20" ht="13.5" thickBot="1" x14ac:dyDescent="0.25">
      <c r="A21" t="s">
        <v>2408</v>
      </c>
      <c r="B21" s="565">
        <v>12</v>
      </c>
      <c r="C21" s="565">
        <v>22</v>
      </c>
      <c r="D21" s="565">
        <v>-1.1000000000000001</v>
      </c>
      <c r="E21" s="565">
        <v>23.9</v>
      </c>
      <c r="L21">
        <v>0.6</v>
      </c>
    </row>
    <row r="22" spans="1:20" ht="14.25" thickTop="1" thickBot="1" x14ac:dyDescent="0.25">
      <c r="A22" s="412" t="s">
        <v>464</v>
      </c>
      <c r="B22" s="668">
        <v>8</v>
      </c>
      <c r="C22" s="565">
        <v>25</v>
      </c>
      <c r="D22" s="565">
        <v>0.2</v>
      </c>
      <c r="E22" s="565">
        <v>27.4</v>
      </c>
      <c r="H22" s="413">
        <v>6.5</v>
      </c>
      <c r="I22">
        <v>3.3</v>
      </c>
      <c r="J22" s="414">
        <v>1.6</v>
      </c>
      <c r="M22">
        <v>0.4</v>
      </c>
      <c r="N22">
        <v>4.8</v>
      </c>
      <c r="P22">
        <v>0.6</v>
      </c>
      <c r="T22">
        <v>0.2</v>
      </c>
    </row>
    <row r="23" spans="1:20" ht="14.25" thickTop="1" thickBot="1" x14ac:dyDescent="0.25">
      <c r="A23" s="415" t="s">
        <v>1483</v>
      </c>
      <c r="B23" s="669">
        <v>13.3</v>
      </c>
      <c r="C23" s="565">
        <v>25</v>
      </c>
      <c r="D23" s="665">
        <v>11.5</v>
      </c>
      <c r="E23" s="565">
        <v>24.6</v>
      </c>
      <c r="I23" s="415">
        <v>0.3</v>
      </c>
      <c r="L23" s="413">
        <v>1.2</v>
      </c>
      <c r="M23" s="415">
        <v>0.4</v>
      </c>
      <c r="P23" s="415">
        <v>0.2</v>
      </c>
      <c r="S23" s="413">
        <v>0.3</v>
      </c>
    </row>
    <row r="24" spans="1:20" ht="13.5" thickTop="1" x14ac:dyDescent="0.2">
      <c r="A24" s="155" t="s">
        <v>2520</v>
      </c>
      <c r="B24" s="565">
        <v>8</v>
      </c>
      <c r="C24" s="565">
        <v>26</v>
      </c>
      <c r="D24" s="418" t="s">
        <v>234</v>
      </c>
      <c r="E24" s="418" t="s">
        <v>234</v>
      </c>
      <c r="L24">
        <v>1.8</v>
      </c>
    </row>
    <row r="25" spans="1:20" x14ac:dyDescent="0.2">
      <c r="A25" t="s">
        <v>466</v>
      </c>
      <c r="B25" s="565">
        <v>-1</v>
      </c>
      <c r="C25" s="565">
        <v>25</v>
      </c>
      <c r="D25" s="418" t="s">
        <v>234</v>
      </c>
      <c r="E25" s="418" t="s">
        <v>234</v>
      </c>
      <c r="J25">
        <v>0.3</v>
      </c>
      <c r="M25">
        <v>1.1000000000000001</v>
      </c>
      <c r="O25">
        <v>17.600000000000001</v>
      </c>
    </row>
    <row r="26" spans="1:20" x14ac:dyDescent="0.2">
      <c r="A26" t="s">
        <v>1485</v>
      </c>
      <c r="B26" s="418" t="s">
        <v>234</v>
      </c>
      <c r="C26" s="418" t="s">
        <v>234</v>
      </c>
      <c r="D26" s="418" t="s">
        <v>234</v>
      </c>
      <c r="E26" s="418" t="s">
        <v>234</v>
      </c>
      <c r="O26">
        <v>5.9</v>
      </c>
    </row>
    <row r="27" spans="1:20" x14ac:dyDescent="0.2">
      <c r="A27" t="s">
        <v>1322</v>
      </c>
      <c r="B27" s="565">
        <v>4</v>
      </c>
      <c r="C27" s="565">
        <v>25</v>
      </c>
      <c r="D27" s="565">
        <v>7.6</v>
      </c>
      <c r="E27" s="565">
        <v>27.7</v>
      </c>
      <c r="L27">
        <v>0.9</v>
      </c>
    </row>
    <row r="28" spans="1:20" x14ac:dyDescent="0.2">
      <c r="A28" t="s">
        <v>2521</v>
      </c>
      <c r="B28" s="565">
        <v>3</v>
      </c>
      <c r="C28" s="565">
        <v>25</v>
      </c>
      <c r="D28" s="418" t="s">
        <v>234</v>
      </c>
      <c r="E28" s="418" t="s">
        <v>234</v>
      </c>
      <c r="T28">
        <v>0.8</v>
      </c>
    </row>
    <row r="29" spans="1:20" x14ac:dyDescent="0.2">
      <c r="A29" t="s">
        <v>44</v>
      </c>
      <c r="B29" s="565">
        <v>-1</v>
      </c>
      <c r="C29" s="565">
        <v>25</v>
      </c>
      <c r="D29" s="565">
        <v>0.2</v>
      </c>
      <c r="E29" s="565">
        <v>27.7</v>
      </c>
      <c r="L29">
        <v>1.8</v>
      </c>
      <c r="R29">
        <v>1.3</v>
      </c>
    </row>
    <row r="30" spans="1:20" x14ac:dyDescent="0.2">
      <c r="A30" t="s">
        <v>2181</v>
      </c>
      <c r="B30" s="565">
        <v>-5</v>
      </c>
      <c r="C30" s="565">
        <v>25</v>
      </c>
      <c r="D30" s="418" t="s">
        <v>234</v>
      </c>
      <c r="E30" s="418" t="s">
        <v>234</v>
      </c>
      <c r="J30">
        <v>0.6</v>
      </c>
      <c r="K30">
        <v>2.2999999999999998</v>
      </c>
      <c r="L30">
        <v>0.9</v>
      </c>
    </row>
    <row r="31" spans="1:20" ht="13.5" thickBot="1" x14ac:dyDescent="0.25">
      <c r="A31" t="s">
        <v>770</v>
      </c>
      <c r="B31" s="565">
        <v>-4</v>
      </c>
      <c r="C31" s="565">
        <v>23</v>
      </c>
      <c r="D31" s="565">
        <v>6.9</v>
      </c>
      <c r="E31" s="565">
        <v>23.1</v>
      </c>
      <c r="I31">
        <v>0.3</v>
      </c>
      <c r="L31">
        <v>0.3</v>
      </c>
      <c r="R31">
        <v>0.1</v>
      </c>
      <c r="S31">
        <v>0.1</v>
      </c>
    </row>
    <row r="32" spans="1:20" ht="14.25" thickTop="1" thickBot="1" x14ac:dyDescent="0.25">
      <c r="A32" s="415" t="s">
        <v>35</v>
      </c>
      <c r="B32" s="670">
        <v>11</v>
      </c>
      <c r="C32" s="565">
        <v>23</v>
      </c>
      <c r="D32" s="666">
        <v>4.4000000000000004</v>
      </c>
      <c r="E32" s="418">
        <v>26.6</v>
      </c>
      <c r="K32" s="415">
        <v>2.2999999999999998</v>
      </c>
      <c r="R32" s="413">
        <v>0.4</v>
      </c>
      <c r="S32">
        <v>1</v>
      </c>
    </row>
    <row r="33" spans="1:20" ht="13.5" thickTop="1" x14ac:dyDescent="0.2">
      <c r="A33" t="s">
        <v>1996</v>
      </c>
      <c r="B33" s="565">
        <v>-4</v>
      </c>
      <c r="C33" s="565">
        <v>25</v>
      </c>
      <c r="D33" s="418" t="s">
        <v>234</v>
      </c>
      <c r="E33" s="418" t="s">
        <v>234</v>
      </c>
      <c r="J33">
        <v>1.6</v>
      </c>
      <c r="M33">
        <v>1.9</v>
      </c>
      <c r="N33">
        <v>1.6</v>
      </c>
      <c r="P33">
        <v>1.1000000000000001</v>
      </c>
      <c r="Q33">
        <v>0.4</v>
      </c>
      <c r="R33">
        <v>0.2</v>
      </c>
      <c r="S33">
        <v>1.2</v>
      </c>
      <c r="T33">
        <v>0.6</v>
      </c>
    </row>
    <row r="34" spans="1:20" x14ac:dyDescent="0.2">
      <c r="A34" s="410" t="s">
        <v>772</v>
      </c>
      <c r="B34" s="565">
        <v>8</v>
      </c>
      <c r="C34" s="565">
        <v>25</v>
      </c>
      <c r="D34" s="666">
        <v>13.3</v>
      </c>
      <c r="E34" s="418">
        <v>27.7</v>
      </c>
      <c r="S34" s="410">
        <v>1.5</v>
      </c>
      <c r="T34" s="410">
        <v>0.2</v>
      </c>
    </row>
    <row r="35" spans="1:20" x14ac:dyDescent="0.2">
      <c r="A35" t="s">
        <v>737</v>
      </c>
      <c r="B35" s="565">
        <v>12</v>
      </c>
      <c r="C35" s="565">
        <v>25</v>
      </c>
      <c r="D35" s="418">
        <v>-6.9</v>
      </c>
      <c r="E35" s="418">
        <v>28.1</v>
      </c>
      <c r="S35">
        <v>0.3</v>
      </c>
    </row>
    <row r="36" spans="1:20" x14ac:dyDescent="0.2">
      <c r="A36" t="s">
        <v>864</v>
      </c>
      <c r="B36" s="565">
        <v>3</v>
      </c>
      <c r="C36" s="565">
        <v>25</v>
      </c>
      <c r="D36" s="666">
        <v>3.1</v>
      </c>
      <c r="E36" s="418">
        <v>27.7</v>
      </c>
      <c r="J36" s="410">
        <v>1.3</v>
      </c>
    </row>
    <row r="37" spans="1:20" x14ac:dyDescent="0.2">
      <c r="A37" t="s">
        <v>956</v>
      </c>
      <c r="B37" s="565">
        <v>-5</v>
      </c>
      <c r="C37" s="565">
        <v>25</v>
      </c>
      <c r="D37" s="418" t="s">
        <v>234</v>
      </c>
      <c r="E37" s="418" t="s">
        <v>234</v>
      </c>
      <c r="G37">
        <v>9.5</v>
      </c>
      <c r="J37">
        <v>1.6</v>
      </c>
      <c r="K37">
        <v>6.8</v>
      </c>
      <c r="L37">
        <v>1.8</v>
      </c>
      <c r="M37">
        <v>0.4</v>
      </c>
      <c r="Q37">
        <v>1.2</v>
      </c>
      <c r="S37">
        <v>9.4</v>
      </c>
    </row>
    <row r="38" spans="1:20" x14ac:dyDescent="0.2">
      <c r="A38" t="s">
        <v>1512</v>
      </c>
      <c r="B38" s="565">
        <v>-4</v>
      </c>
      <c r="C38" s="565">
        <v>25</v>
      </c>
      <c r="D38" s="418" t="s">
        <v>234</v>
      </c>
      <c r="E38" s="418" t="s">
        <v>234</v>
      </c>
      <c r="I38">
        <v>0.3</v>
      </c>
      <c r="R38">
        <v>0.1</v>
      </c>
    </row>
    <row r="39" spans="1:20" x14ac:dyDescent="0.2">
      <c r="A39" t="s">
        <v>2522</v>
      </c>
      <c r="B39" s="565">
        <v>-5</v>
      </c>
      <c r="C39" s="565">
        <v>25</v>
      </c>
      <c r="D39" s="418" t="s">
        <v>234</v>
      </c>
      <c r="E39" s="418" t="s">
        <v>234</v>
      </c>
      <c r="T39">
        <v>0.2</v>
      </c>
    </row>
    <row r="40" spans="1:20" x14ac:dyDescent="0.2">
      <c r="A40" t="s">
        <v>1823</v>
      </c>
      <c r="B40" s="565">
        <v>-4</v>
      </c>
      <c r="C40" s="565">
        <v>25</v>
      </c>
      <c r="D40" s="418" t="s">
        <v>234</v>
      </c>
      <c r="E40" s="418" t="s">
        <v>234</v>
      </c>
      <c r="R40">
        <v>0.1</v>
      </c>
    </row>
    <row r="41" spans="1:20" x14ac:dyDescent="0.2">
      <c r="A41" t="s">
        <v>2523</v>
      </c>
      <c r="B41" s="565">
        <v>-5</v>
      </c>
      <c r="C41" s="565">
        <v>25</v>
      </c>
      <c r="D41" s="418" t="s">
        <v>234</v>
      </c>
      <c r="E41" s="418" t="s">
        <v>234</v>
      </c>
      <c r="L41">
        <v>1.5</v>
      </c>
    </row>
    <row r="42" spans="1:20" x14ac:dyDescent="0.2">
      <c r="A42" t="s">
        <v>2524</v>
      </c>
      <c r="B42" s="565">
        <v>2</v>
      </c>
      <c r="C42" s="565">
        <v>25</v>
      </c>
      <c r="D42" s="418" t="s">
        <v>234</v>
      </c>
      <c r="E42" s="418" t="s">
        <v>234</v>
      </c>
      <c r="L42">
        <v>0.3</v>
      </c>
      <c r="T42">
        <v>1.8</v>
      </c>
    </row>
    <row r="43" spans="1:20" x14ac:dyDescent="0.2">
      <c r="A43" t="s">
        <v>2525</v>
      </c>
      <c r="B43" s="565">
        <v>-5</v>
      </c>
      <c r="C43" s="565">
        <v>25</v>
      </c>
      <c r="D43" s="418" t="s">
        <v>234</v>
      </c>
      <c r="E43" s="418" t="s">
        <v>234</v>
      </c>
      <c r="L43">
        <v>0.3</v>
      </c>
    </row>
    <row r="44" spans="1:20" x14ac:dyDescent="0.2">
      <c r="A44" t="s">
        <v>2526</v>
      </c>
      <c r="B44" s="565">
        <v>-5</v>
      </c>
      <c r="C44" s="565">
        <v>22</v>
      </c>
      <c r="D44" s="418" t="s">
        <v>234</v>
      </c>
      <c r="E44" s="418" t="s">
        <v>234</v>
      </c>
      <c r="L44">
        <v>0.3</v>
      </c>
      <c r="S44">
        <v>0.3</v>
      </c>
    </row>
    <row r="45" spans="1:20" x14ac:dyDescent="0.2">
      <c r="A45" t="s">
        <v>2527</v>
      </c>
      <c r="B45" s="565">
        <v>3</v>
      </c>
      <c r="C45" s="565">
        <v>25</v>
      </c>
      <c r="D45" s="418" t="s">
        <v>234</v>
      </c>
      <c r="E45" s="418" t="s">
        <v>234</v>
      </c>
      <c r="J45">
        <v>0.3</v>
      </c>
      <c r="K45">
        <v>2.2999999999999998</v>
      </c>
      <c r="M45">
        <v>0.4</v>
      </c>
      <c r="O45">
        <v>11.8</v>
      </c>
      <c r="T45">
        <v>0.2</v>
      </c>
    </row>
    <row r="46" spans="1:20" x14ac:dyDescent="0.2">
      <c r="A46" t="s">
        <v>2137</v>
      </c>
      <c r="B46" s="418" t="s">
        <v>234</v>
      </c>
      <c r="C46" s="418" t="s">
        <v>234</v>
      </c>
      <c r="D46" s="418" t="s">
        <v>234</v>
      </c>
      <c r="E46" s="418" t="s">
        <v>234</v>
      </c>
      <c r="F46">
        <v>5.9</v>
      </c>
      <c r="G46">
        <v>19</v>
      </c>
      <c r="H46">
        <v>9.6999999999999993</v>
      </c>
      <c r="I46">
        <v>0.3</v>
      </c>
      <c r="J46">
        <v>1.3</v>
      </c>
      <c r="K46">
        <v>11.4</v>
      </c>
      <c r="L46">
        <v>0.3</v>
      </c>
      <c r="O46">
        <v>17.600000000000001</v>
      </c>
      <c r="P46">
        <v>0.3</v>
      </c>
      <c r="Q46">
        <v>3.5</v>
      </c>
      <c r="R46">
        <v>5.4</v>
      </c>
      <c r="S46">
        <v>4.2</v>
      </c>
      <c r="T46">
        <v>3.8</v>
      </c>
    </row>
    <row r="47" spans="1:20" x14ac:dyDescent="0.2">
      <c r="A47" t="s">
        <v>2528</v>
      </c>
      <c r="B47" s="418" t="s">
        <v>234</v>
      </c>
      <c r="C47" s="418" t="s">
        <v>234</v>
      </c>
      <c r="D47" s="418" t="s">
        <v>234</v>
      </c>
      <c r="E47" s="418" t="s">
        <v>234</v>
      </c>
      <c r="G47">
        <v>23.8</v>
      </c>
      <c r="I47">
        <v>0.3</v>
      </c>
      <c r="J47">
        <v>0.3</v>
      </c>
      <c r="K47">
        <v>2.2999999999999998</v>
      </c>
      <c r="L47">
        <v>0.3</v>
      </c>
    </row>
    <row r="48" spans="1:20" x14ac:dyDescent="0.2">
      <c r="A48" t="s">
        <v>2529</v>
      </c>
      <c r="B48" s="418" t="s">
        <v>234</v>
      </c>
      <c r="C48" s="418" t="s">
        <v>234</v>
      </c>
      <c r="D48" s="418" t="s">
        <v>234</v>
      </c>
      <c r="E48" s="418" t="s">
        <v>234</v>
      </c>
      <c r="G48">
        <v>4.8</v>
      </c>
      <c r="H48">
        <v>16.100000000000001</v>
      </c>
      <c r="I48">
        <v>0.6</v>
      </c>
      <c r="J48">
        <v>0.3</v>
      </c>
      <c r="K48">
        <v>2.2999999999999998</v>
      </c>
      <c r="M48">
        <v>0.4</v>
      </c>
      <c r="R48">
        <v>2.9</v>
      </c>
      <c r="S48">
        <v>4</v>
      </c>
    </row>
    <row r="49" spans="1:20" x14ac:dyDescent="0.2">
      <c r="A49" t="s">
        <v>2530</v>
      </c>
      <c r="B49" s="418" t="s">
        <v>234</v>
      </c>
      <c r="C49" s="418" t="s">
        <v>234</v>
      </c>
      <c r="D49" s="418" t="s">
        <v>234</v>
      </c>
      <c r="E49" s="418" t="s">
        <v>234</v>
      </c>
      <c r="F49">
        <v>5.9</v>
      </c>
    </row>
    <row r="50" spans="1:20" x14ac:dyDescent="0.2">
      <c r="A50" t="s">
        <v>2531</v>
      </c>
      <c r="B50" s="418" t="s">
        <v>234</v>
      </c>
      <c r="C50" s="418" t="s">
        <v>234</v>
      </c>
      <c r="D50" s="418" t="s">
        <v>234</v>
      </c>
      <c r="E50" s="418" t="s">
        <v>234</v>
      </c>
      <c r="F50">
        <v>5.9</v>
      </c>
    </row>
    <row r="51" spans="1:20" x14ac:dyDescent="0.2">
      <c r="A51" t="s">
        <v>2532</v>
      </c>
      <c r="B51" s="418" t="s">
        <v>234</v>
      </c>
      <c r="C51" s="418" t="s">
        <v>234</v>
      </c>
      <c r="D51" s="418" t="s">
        <v>234</v>
      </c>
      <c r="E51" s="418" t="s">
        <v>234</v>
      </c>
      <c r="R51">
        <v>0.6</v>
      </c>
    </row>
    <row r="52" spans="1:20" x14ac:dyDescent="0.2">
      <c r="A52" t="s">
        <v>2533</v>
      </c>
      <c r="B52" s="418" t="s">
        <v>234</v>
      </c>
      <c r="C52" s="418" t="s">
        <v>234</v>
      </c>
      <c r="D52" s="418" t="s">
        <v>234</v>
      </c>
      <c r="E52" s="418" t="s">
        <v>234</v>
      </c>
      <c r="N52">
        <v>1.6</v>
      </c>
    </row>
    <row r="53" spans="1:20" x14ac:dyDescent="0.2">
      <c r="A53" s="155" t="s">
        <v>2534</v>
      </c>
      <c r="B53" s="155"/>
      <c r="C53" s="155"/>
      <c r="D53" s="155"/>
      <c r="E53" s="155"/>
      <c r="F53">
        <f>SUM(F3:F52)</f>
        <v>100.00000000000003</v>
      </c>
      <c r="G53">
        <f t="shared" ref="G53:T53" si="0">SUM(G3:G52)</f>
        <v>100</v>
      </c>
      <c r="H53">
        <f t="shared" si="0"/>
        <v>100.1</v>
      </c>
      <c r="I53">
        <f t="shared" si="0"/>
        <v>100.19999999999997</v>
      </c>
      <c r="J53">
        <f t="shared" si="0"/>
        <v>99.69999999999996</v>
      </c>
      <c r="K53">
        <f t="shared" si="0"/>
        <v>99.999999999999986</v>
      </c>
      <c r="L53">
        <f t="shared" si="0"/>
        <v>99.699999999999974</v>
      </c>
      <c r="M53">
        <f t="shared" si="0"/>
        <v>100.10000000000002</v>
      </c>
      <c r="N53">
        <f t="shared" si="0"/>
        <v>99.999999999999986</v>
      </c>
      <c r="O53">
        <f t="shared" si="0"/>
        <v>99.9</v>
      </c>
      <c r="P53">
        <f t="shared" si="0"/>
        <v>99.9</v>
      </c>
      <c r="Q53">
        <f t="shared" si="0"/>
        <v>100.00000000000001</v>
      </c>
      <c r="R53">
        <f t="shared" si="0"/>
        <v>100</v>
      </c>
      <c r="S53">
        <f t="shared" si="0"/>
        <v>99.999999999999986</v>
      </c>
      <c r="T53">
        <f t="shared" si="0"/>
        <v>100.1</v>
      </c>
    </row>
    <row r="54" spans="1:20" x14ac:dyDescent="0.2">
      <c r="A54" s="155" t="s">
        <v>2535</v>
      </c>
      <c r="B54" s="155"/>
      <c r="C54" s="155"/>
      <c r="D54" s="155"/>
      <c r="E54" s="155"/>
      <c r="F54">
        <v>100</v>
      </c>
      <c r="G54">
        <v>100</v>
      </c>
      <c r="H54">
        <v>100</v>
      </c>
      <c r="I54">
        <v>100</v>
      </c>
      <c r="J54">
        <v>100</v>
      </c>
      <c r="K54">
        <v>100</v>
      </c>
      <c r="L54">
        <v>100</v>
      </c>
      <c r="M54">
        <v>100</v>
      </c>
      <c r="N54">
        <v>100</v>
      </c>
      <c r="O54">
        <v>100</v>
      </c>
      <c r="P54">
        <v>100</v>
      </c>
      <c r="Q54">
        <v>100</v>
      </c>
      <c r="R54">
        <v>100</v>
      </c>
      <c r="S54">
        <v>100</v>
      </c>
      <c r="T54">
        <v>100</v>
      </c>
    </row>
    <row r="57" spans="1:20" x14ac:dyDescent="0.2">
      <c r="E57" s="416" t="s">
        <v>2536</v>
      </c>
      <c r="F57">
        <v>8</v>
      </c>
      <c r="G57">
        <v>7</v>
      </c>
      <c r="H57">
        <v>6</v>
      </c>
      <c r="I57">
        <v>15</v>
      </c>
      <c r="J57">
        <v>16</v>
      </c>
      <c r="K57">
        <v>13</v>
      </c>
      <c r="L57">
        <v>23</v>
      </c>
      <c r="M57">
        <v>15</v>
      </c>
      <c r="N57">
        <v>8</v>
      </c>
      <c r="O57">
        <v>8</v>
      </c>
      <c r="P57">
        <v>13</v>
      </c>
      <c r="Q57">
        <v>10</v>
      </c>
      <c r="R57">
        <v>17</v>
      </c>
      <c r="S57">
        <v>18</v>
      </c>
      <c r="T57">
        <v>15</v>
      </c>
    </row>
    <row r="58" spans="1:20" s="152" customFormat="1" x14ac:dyDescent="0.2">
      <c r="E58" s="416" t="s">
        <v>2537</v>
      </c>
      <c r="F58" s="152">
        <v>5</v>
      </c>
      <c r="G58" s="152">
        <v>4</v>
      </c>
      <c r="H58" s="152">
        <v>4</v>
      </c>
      <c r="I58" s="152">
        <v>12</v>
      </c>
      <c r="J58" s="152">
        <v>13</v>
      </c>
      <c r="K58" s="152">
        <v>10</v>
      </c>
      <c r="L58" s="152">
        <v>21</v>
      </c>
      <c r="M58" s="152">
        <v>14</v>
      </c>
      <c r="N58" s="152">
        <v>7</v>
      </c>
      <c r="O58" s="152">
        <v>6</v>
      </c>
      <c r="P58" s="152">
        <v>12</v>
      </c>
      <c r="Q58" s="152">
        <v>9</v>
      </c>
      <c r="R58" s="152">
        <v>14</v>
      </c>
      <c r="S58" s="152">
        <v>16</v>
      </c>
      <c r="T58" s="152">
        <v>14</v>
      </c>
    </row>
    <row r="59" spans="1:20" ht="13.5" thickBot="1" x14ac:dyDescent="0.25">
      <c r="E59" s="416" t="s">
        <v>2538</v>
      </c>
      <c r="F59" s="152">
        <v>4</v>
      </c>
      <c r="G59" s="152">
        <v>2</v>
      </c>
      <c r="H59" s="152">
        <v>3</v>
      </c>
      <c r="I59" s="152">
        <v>10</v>
      </c>
      <c r="J59" s="152">
        <v>7</v>
      </c>
      <c r="K59" s="152">
        <v>6</v>
      </c>
      <c r="M59" s="152">
        <v>9</v>
      </c>
      <c r="N59" s="152">
        <v>5</v>
      </c>
      <c r="O59" s="152">
        <v>3</v>
      </c>
      <c r="P59" s="417">
        <v>10</v>
      </c>
      <c r="Q59" s="417">
        <v>6</v>
      </c>
      <c r="R59" s="417">
        <v>10</v>
      </c>
      <c r="S59" s="417">
        <v>12</v>
      </c>
      <c r="T59" s="417">
        <v>8</v>
      </c>
    </row>
    <row r="60" spans="1:20" ht="14.25" thickTop="1" thickBot="1" x14ac:dyDescent="0.25">
      <c r="E60" s="418" t="s">
        <v>2539</v>
      </c>
      <c r="F60" s="152">
        <v>3</v>
      </c>
      <c r="G60" s="152">
        <v>-5</v>
      </c>
      <c r="H60" s="414">
        <v>8</v>
      </c>
      <c r="I60" s="414">
        <v>13.3</v>
      </c>
      <c r="J60" s="414">
        <v>8</v>
      </c>
      <c r="K60" s="419">
        <v>11</v>
      </c>
      <c r="L60" s="420">
        <v>13.3</v>
      </c>
      <c r="M60" s="413">
        <v>13.3</v>
      </c>
      <c r="N60" s="414">
        <v>8</v>
      </c>
      <c r="O60" s="421">
        <v>3</v>
      </c>
      <c r="P60" s="413">
        <v>13.3</v>
      </c>
      <c r="Q60" s="421">
        <v>3</v>
      </c>
      <c r="R60" s="414">
        <v>11</v>
      </c>
      <c r="S60" s="413">
        <v>13.3</v>
      </c>
      <c r="T60" s="421">
        <v>8</v>
      </c>
    </row>
    <row r="61" spans="1:20" ht="14.25" thickTop="1" thickBot="1" x14ac:dyDescent="0.25">
      <c r="E61" s="418" t="s">
        <v>2540</v>
      </c>
      <c r="F61" s="152">
        <v>23</v>
      </c>
      <c r="G61" s="152">
        <v>23</v>
      </c>
      <c r="H61" s="152">
        <v>24</v>
      </c>
      <c r="I61" s="152">
        <v>23</v>
      </c>
      <c r="J61" s="422">
        <v>23</v>
      </c>
      <c r="K61" s="417">
        <v>23</v>
      </c>
      <c r="L61" s="423">
        <v>20.9</v>
      </c>
      <c r="M61" s="417">
        <v>23</v>
      </c>
      <c r="N61" s="417">
        <v>23</v>
      </c>
      <c r="O61" s="417">
        <v>24</v>
      </c>
      <c r="P61" s="417">
        <v>23</v>
      </c>
      <c r="Q61" s="417">
        <v>23</v>
      </c>
      <c r="R61" s="417">
        <v>23</v>
      </c>
      <c r="S61" s="417">
        <v>22</v>
      </c>
      <c r="T61" s="417">
        <v>23</v>
      </c>
    </row>
    <row r="62" spans="1:20" ht="13.5" thickTop="1" x14ac:dyDescent="0.2">
      <c r="A62" s="410" t="s">
        <v>2778</v>
      </c>
      <c r="E62" s="418" t="s">
        <v>2264</v>
      </c>
      <c r="F62" s="161">
        <v>0</v>
      </c>
      <c r="G62" s="161">
        <v>0</v>
      </c>
      <c r="H62" s="152">
        <v>0.2</v>
      </c>
      <c r="I62" s="410">
        <v>11.5</v>
      </c>
      <c r="J62" s="410">
        <v>3.1</v>
      </c>
      <c r="K62" s="424">
        <v>4.4000000000000004</v>
      </c>
      <c r="L62" s="410">
        <v>11.6</v>
      </c>
      <c r="M62" s="410">
        <v>11.5</v>
      </c>
      <c r="N62" s="410">
        <v>0.2</v>
      </c>
      <c r="O62" s="410">
        <v>8.5</v>
      </c>
      <c r="P62" s="410">
        <v>11.5</v>
      </c>
      <c r="Q62" s="410">
        <v>0</v>
      </c>
      <c r="R62" s="410">
        <v>9.1</v>
      </c>
      <c r="S62" s="410">
        <v>13.3</v>
      </c>
      <c r="T62" s="410">
        <v>13.3</v>
      </c>
    </row>
    <row r="63" spans="1:20" x14ac:dyDescent="0.2">
      <c r="A63" s="220" t="s">
        <v>2779</v>
      </c>
      <c r="E63" s="418" t="s">
        <v>2265</v>
      </c>
      <c r="F63" s="161">
        <v>21.7</v>
      </c>
      <c r="G63" s="161">
        <v>27</v>
      </c>
      <c r="H63" s="152">
        <v>24.3</v>
      </c>
      <c r="I63" s="220">
        <v>21.7</v>
      </c>
      <c r="J63" s="220">
        <v>21.7</v>
      </c>
      <c r="K63" s="220">
        <v>21.9</v>
      </c>
      <c r="L63" s="408">
        <v>18.399999999999999</v>
      </c>
      <c r="M63" s="220">
        <v>21.7</v>
      </c>
      <c r="N63" s="220">
        <v>24</v>
      </c>
      <c r="O63" s="220">
        <v>24.3</v>
      </c>
      <c r="P63" s="220">
        <v>21.7</v>
      </c>
      <c r="Q63" s="220">
        <v>21.9</v>
      </c>
      <c r="R63" s="220">
        <v>21.7</v>
      </c>
      <c r="S63" s="220">
        <v>21.9</v>
      </c>
      <c r="T63" s="220">
        <v>21.9</v>
      </c>
    </row>
  </sheetData>
  <autoFilter ref="A2:T56"/>
  <mergeCells count="2">
    <mergeCell ref="B1:C1"/>
    <mergeCell ref="D1:E1"/>
  </mergeCells>
  <pageMargins left="0.7" right="0.7" top="0.78740157499999996" bottom="0.78740157499999996" header="0.3" footer="0.3"/>
  <pageSetup paperSize="9"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tabSelected="1" topLeftCell="A19" workbookViewId="0">
      <selection activeCell="C29" sqref="C29"/>
    </sheetView>
  </sheetViews>
  <sheetFormatPr baseColWidth="10" defaultColWidth="9.140625" defaultRowHeight="12.75" x14ac:dyDescent="0.2"/>
  <cols>
    <col min="1" max="1" width="34" bestFit="1" customWidth="1"/>
    <col min="2" max="2" width="19" bestFit="1" customWidth="1"/>
  </cols>
  <sheetData>
    <row r="1" spans="1:5" x14ac:dyDescent="0.2">
      <c r="A1" t="s">
        <v>2541</v>
      </c>
      <c r="B1" t="s">
        <v>2542</v>
      </c>
      <c r="C1" t="s">
        <v>2543</v>
      </c>
      <c r="D1" t="s">
        <v>2544</v>
      </c>
    </row>
    <row r="2" spans="1:5" x14ac:dyDescent="0.2">
      <c r="A2" t="s">
        <v>2545</v>
      </c>
      <c r="B2" t="s">
        <v>1252</v>
      </c>
      <c r="C2" t="s">
        <v>2546</v>
      </c>
    </row>
    <row r="3" spans="1:5" x14ac:dyDescent="0.2">
      <c r="A3" t="s">
        <v>2547</v>
      </c>
      <c r="B3" t="s">
        <v>972</v>
      </c>
      <c r="C3">
        <v>1.8</v>
      </c>
      <c r="D3">
        <v>21.9</v>
      </c>
    </row>
    <row r="4" spans="1:5" x14ac:dyDescent="0.2">
      <c r="A4" t="s">
        <v>2421</v>
      </c>
      <c r="B4" t="s">
        <v>45</v>
      </c>
      <c r="C4">
        <v>9.1</v>
      </c>
      <c r="D4">
        <v>25</v>
      </c>
      <c r="E4" t="s">
        <v>2548</v>
      </c>
    </row>
    <row r="5" spans="1:5" x14ac:dyDescent="0.2">
      <c r="A5" t="s">
        <v>2549</v>
      </c>
      <c r="B5" t="s">
        <v>437</v>
      </c>
      <c r="C5">
        <v>9.4</v>
      </c>
      <c r="D5">
        <v>28.8</v>
      </c>
    </row>
    <row r="6" spans="1:5" x14ac:dyDescent="0.2">
      <c r="A6" t="s">
        <v>2550</v>
      </c>
      <c r="B6" t="s">
        <v>2551</v>
      </c>
      <c r="C6">
        <v>4.4000000000000004</v>
      </c>
      <c r="D6">
        <v>27.7</v>
      </c>
      <c r="E6" t="s">
        <v>2552</v>
      </c>
    </row>
    <row r="7" spans="1:5" x14ac:dyDescent="0.2">
      <c r="A7" t="s">
        <v>2553</v>
      </c>
      <c r="B7" t="s">
        <v>111</v>
      </c>
      <c r="C7">
        <v>8.6999999999999993</v>
      </c>
      <c r="D7">
        <v>24.6</v>
      </c>
    </row>
    <row r="8" spans="1:5" x14ac:dyDescent="0.2">
      <c r="A8" t="s">
        <v>2418</v>
      </c>
      <c r="B8" t="s">
        <v>50</v>
      </c>
      <c r="C8">
        <v>0</v>
      </c>
      <c r="D8">
        <v>27</v>
      </c>
    </row>
    <row r="9" spans="1:5" x14ac:dyDescent="0.2">
      <c r="A9" t="s">
        <v>2419</v>
      </c>
      <c r="B9" t="s">
        <v>2554</v>
      </c>
      <c r="C9">
        <v>3.4</v>
      </c>
      <c r="D9">
        <v>24.9</v>
      </c>
      <c r="E9" t="s">
        <v>2555</v>
      </c>
    </row>
    <row r="10" spans="1:5" x14ac:dyDescent="0.2">
      <c r="A10" t="s">
        <v>2394</v>
      </c>
      <c r="B10" t="s">
        <v>864</v>
      </c>
      <c r="C10">
        <v>3.1</v>
      </c>
      <c r="D10">
        <v>27.7</v>
      </c>
    </row>
    <row r="11" spans="1:5" x14ac:dyDescent="0.2">
      <c r="A11" t="s">
        <v>2400</v>
      </c>
      <c r="B11" t="s">
        <v>1483</v>
      </c>
      <c r="C11">
        <v>11.5</v>
      </c>
      <c r="D11">
        <v>24.6</v>
      </c>
    </row>
    <row r="12" spans="1:5" x14ac:dyDescent="0.2">
      <c r="A12" t="s">
        <v>2182</v>
      </c>
      <c r="B12" t="s">
        <v>2181</v>
      </c>
      <c r="C12" t="s">
        <v>2556</v>
      </c>
    </row>
    <row r="13" spans="1:5" x14ac:dyDescent="0.2">
      <c r="A13" t="s">
        <v>1907</v>
      </c>
      <c r="B13" t="s">
        <v>847</v>
      </c>
      <c r="C13">
        <v>-12.4</v>
      </c>
      <c r="D13">
        <v>25.8</v>
      </c>
    </row>
    <row r="14" spans="1:5" x14ac:dyDescent="0.2">
      <c r="A14" t="s">
        <v>2384</v>
      </c>
      <c r="B14" t="s">
        <v>938</v>
      </c>
      <c r="C14">
        <v>-13.3</v>
      </c>
      <c r="D14">
        <v>27.4</v>
      </c>
    </row>
    <row r="15" spans="1:5" x14ac:dyDescent="0.2">
      <c r="A15" t="s">
        <v>2557</v>
      </c>
      <c r="B15" t="s">
        <v>1777</v>
      </c>
      <c r="C15">
        <v>3.9</v>
      </c>
      <c r="D15">
        <v>27.7</v>
      </c>
    </row>
    <row r="16" spans="1:5" x14ac:dyDescent="0.2">
      <c r="A16" t="s">
        <v>2052</v>
      </c>
      <c r="B16" t="s">
        <v>2053</v>
      </c>
      <c r="C16">
        <v>0</v>
      </c>
      <c r="D16">
        <v>27.5</v>
      </c>
    </row>
    <row r="17" spans="1:5" x14ac:dyDescent="0.2">
      <c r="A17" t="s">
        <v>2558</v>
      </c>
      <c r="B17" t="s">
        <v>1968</v>
      </c>
      <c r="C17" t="s">
        <v>2556</v>
      </c>
      <c r="E17" t="s">
        <v>2559</v>
      </c>
    </row>
    <row r="18" spans="1:5" x14ac:dyDescent="0.2">
      <c r="A18" t="s">
        <v>2560</v>
      </c>
      <c r="B18" t="s">
        <v>951</v>
      </c>
      <c r="C18">
        <v>-7.6</v>
      </c>
      <c r="D18">
        <v>27.7</v>
      </c>
    </row>
    <row r="19" spans="1:5" x14ac:dyDescent="0.2">
      <c r="A19" t="s">
        <v>2561</v>
      </c>
      <c r="B19" t="s">
        <v>2562</v>
      </c>
      <c r="C19" t="s">
        <v>2556</v>
      </c>
    </row>
    <row r="20" spans="1:5" x14ac:dyDescent="0.2">
      <c r="A20" t="s">
        <v>2563</v>
      </c>
      <c r="B20" t="s">
        <v>1156</v>
      </c>
      <c r="C20">
        <v>0</v>
      </c>
      <c r="D20">
        <v>27.5</v>
      </c>
      <c r="E20" t="s">
        <v>2564</v>
      </c>
    </row>
    <row r="21" spans="1:5" x14ac:dyDescent="0.2">
      <c r="A21" t="s">
        <v>2388</v>
      </c>
      <c r="B21" t="s">
        <v>35</v>
      </c>
      <c r="C21">
        <v>4.4000000000000004</v>
      </c>
      <c r="D21">
        <v>26.6</v>
      </c>
    </row>
    <row r="22" spans="1:5" x14ac:dyDescent="0.2">
      <c r="A22" t="s">
        <v>2075</v>
      </c>
      <c r="B22" t="s">
        <v>1183</v>
      </c>
      <c r="C22">
        <v>6.2</v>
      </c>
      <c r="D22">
        <v>27</v>
      </c>
    </row>
    <row r="23" spans="1:5" x14ac:dyDescent="0.2">
      <c r="A23" t="s">
        <v>2420</v>
      </c>
      <c r="B23" t="s">
        <v>970</v>
      </c>
      <c r="C23" t="s">
        <v>2556</v>
      </c>
    </row>
    <row r="24" spans="1:5" x14ac:dyDescent="0.2">
      <c r="A24" t="s">
        <v>2565</v>
      </c>
      <c r="B24" t="s">
        <v>1996</v>
      </c>
      <c r="C24" t="s">
        <v>2556</v>
      </c>
    </row>
    <row r="25" spans="1:5" x14ac:dyDescent="0.2">
      <c r="A25" t="s">
        <v>2566</v>
      </c>
      <c r="B25" t="s">
        <v>1574</v>
      </c>
      <c r="C25">
        <v>-1.1000000000000001</v>
      </c>
      <c r="D25">
        <v>27.7</v>
      </c>
    </row>
    <row r="26" spans="1:5" x14ac:dyDescent="0.2">
      <c r="A26" t="s">
        <v>464</v>
      </c>
      <c r="B26" t="s">
        <v>464</v>
      </c>
      <c r="C26">
        <v>0.2</v>
      </c>
      <c r="D26">
        <v>27.4</v>
      </c>
    </row>
    <row r="27" spans="1:5" x14ac:dyDescent="0.2">
      <c r="A27" t="s">
        <v>2567</v>
      </c>
      <c r="B27" t="s">
        <v>2568</v>
      </c>
      <c r="C27" t="s">
        <v>2556</v>
      </c>
    </row>
    <row r="28" spans="1:5" x14ac:dyDescent="0.2">
      <c r="A28" t="s">
        <v>2569</v>
      </c>
      <c r="B28" t="s">
        <v>772</v>
      </c>
      <c r="C28" s="425">
        <v>13.3</v>
      </c>
      <c r="D28">
        <v>27.7</v>
      </c>
    </row>
    <row r="29" spans="1:5" x14ac:dyDescent="0.2">
      <c r="A29" t="s">
        <v>2404</v>
      </c>
      <c r="B29" t="s">
        <v>2405</v>
      </c>
      <c r="C29">
        <v>-6.9</v>
      </c>
      <c r="D29">
        <v>28.1</v>
      </c>
    </row>
    <row r="30" spans="1:5" x14ac:dyDescent="0.2">
      <c r="A30" t="s">
        <v>2570</v>
      </c>
      <c r="B30" t="s">
        <v>1627</v>
      </c>
      <c r="C30" t="s">
        <v>2556</v>
      </c>
    </row>
    <row r="31" spans="1:5" x14ac:dyDescent="0.2">
      <c r="A31" t="s">
        <v>2425</v>
      </c>
      <c r="B31" t="s">
        <v>973</v>
      </c>
      <c r="C31">
        <v>-1.2</v>
      </c>
      <c r="D31">
        <v>24.3</v>
      </c>
    </row>
    <row r="32" spans="1:5" x14ac:dyDescent="0.2">
      <c r="A32" t="s">
        <v>1822</v>
      </c>
      <c r="B32" t="s">
        <v>1823</v>
      </c>
      <c r="C32" t="s">
        <v>2556</v>
      </c>
    </row>
    <row r="33" spans="1:8" x14ac:dyDescent="0.2">
      <c r="A33" t="s">
        <v>2423</v>
      </c>
      <c r="B33" t="s">
        <v>43</v>
      </c>
      <c r="C33">
        <v>2.5</v>
      </c>
      <c r="D33" s="425">
        <v>20.8</v>
      </c>
    </row>
    <row r="36" spans="1:8" x14ac:dyDescent="0.2">
      <c r="A36" t="s">
        <v>21</v>
      </c>
      <c r="C36" t="s">
        <v>2571</v>
      </c>
      <c r="E36" t="s">
        <v>2572</v>
      </c>
      <c r="F36" t="s">
        <v>2573</v>
      </c>
      <c r="H36" t="s">
        <v>2574</v>
      </c>
    </row>
    <row r="37" spans="1:8" x14ac:dyDescent="0.2">
      <c r="C37" t="s">
        <v>2575</v>
      </c>
      <c r="D37" t="s">
        <v>2576</v>
      </c>
      <c r="F37" t="s">
        <v>2575</v>
      </c>
      <c r="G37" t="s">
        <v>2576</v>
      </c>
    </row>
    <row r="38" spans="1:8" x14ac:dyDescent="0.2">
      <c r="A38" t="s">
        <v>2427</v>
      </c>
      <c r="B38" t="s">
        <v>2577</v>
      </c>
      <c r="C38" t="s">
        <v>2578</v>
      </c>
      <c r="D38">
        <v>23.8</v>
      </c>
      <c r="E38">
        <v>17</v>
      </c>
      <c r="F38" t="s">
        <v>2579</v>
      </c>
      <c r="G38">
        <v>5</v>
      </c>
      <c r="H38">
        <v>14.6</v>
      </c>
    </row>
    <row r="39" spans="1:8" x14ac:dyDescent="0.2">
      <c r="A39" t="s">
        <v>2580</v>
      </c>
      <c r="B39" t="s">
        <v>2577</v>
      </c>
      <c r="C39" t="s">
        <v>2581</v>
      </c>
      <c r="E39">
        <v>22.6</v>
      </c>
      <c r="F39" t="s">
        <v>2582</v>
      </c>
      <c r="H39">
        <v>27.6</v>
      </c>
    </row>
    <row r="40" spans="1:8" x14ac:dyDescent="0.2">
      <c r="A40" t="s">
        <v>2583</v>
      </c>
      <c r="B40" t="s">
        <v>2577</v>
      </c>
      <c r="C40" t="s">
        <v>2584</v>
      </c>
      <c r="E40">
        <v>9.5</v>
      </c>
      <c r="F40" t="s">
        <v>2585</v>
      </c>
      <c r="H40">
        <v>0.7</v>
      </c>
    </row>
    <row r="41" spans="1:8" x14ac:dyDescent="0.2">
      <c r="A41" t="s">
        <v>2586</v>
      </c>
      <c r="B41" t="s">
        <v>2577</v>
      </c>
      <c r="C41" t="s">
        <v>2587</v>
      </c>
      <c r="E41">
        <v>13.1</v>
      </c>
      <c r="F41" t="s">
        <v>2588</v>
      </c>
      <c r="H41">
        <v>26.9</v>
      </c>
    </row>
    <row r="42" spans="1:8" x14ac:dyDescent="0.2">
      <c r="A42" t="s">
        <v>2430</v>
      </c>
      <c r="B42" t="s">
        <v>2434</v>
      </c>
      <c r="C42" t="s">
        <v>2589</v>
      </c>
      <c r="D42" s="426">
        <v>1684.5</v>
      </c>
      <c r="E42" s="426">
        <v>1013.1</v>
      </c>
      <c r="F42" t="s">
        <v>2590</v>
      </c>
      <c r="G42">
        <v>504</v>
      </c>
      <c r="H42">
        <v>958.3</v>
      </c>
    </row>
    <row r="43" spans="1:8" x14ac:dyDescent="0.2">
      <c r="A43" t="s">
        <v>2431</v>
      </c>
      <c r="B43" t="s">
        <v>2434</v>
      </c>
      <c r="C43" t="s">
        <v>2591</v>
      </c>
      <c r="E43">
        <v>215.5</v>
      </c>
      <c r="F43" t="s">
        <v>2592</v>
      </c>
      <c r="H43">
        <v>246</v>
      </c>
    </row>
    <row r="44" spans="1:8" x14ac:dyDescent="0.2">
      <c r="A44" t="s">
        <v>2432</v>
      </c>
      <c r="B44" t="s">
        <v>2434</v>
      </c>
      <c r="C44" t="s">
        <v>2593</v>
      </c>
      <c r="E44">
        <v>4.8</v>
      </c>
      <c r="F44" t="s">
        <v>2594</v>
      </c>
      <c r="H44">
        <v>21.8</v>
      </c>
    </row>
    <row r="45" spans="1:8" x14ac:dyDescent="0.2">
      <c r="A45" t="s">
        <v>932</v>
      </c>
    </row>
  </sheetData>
  <autoFilter ref="A1:D33"/>
  <pageMargins left="0.78740157499999996" right="0.78740157499999996" top="0.984251969" bottom="0.984251969"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topLeftCell="A37" workbookViewId="0">
      <selection activeCell="D34" sqref="D34"/>
    </sheetView>
  </sheetViews>
  <sheetFormatPr baseColWidth="10" defaultColWidth="11.42578125" defaultRowHeight="12.75" x14ac:dyDescent="0.2"/>
  <cols>
    <col min="1" max="1" width="47.28515625" customWidth="1"/>
    <col min="2" max="2" width="65.42578125" customWidth="1"/>
    <col min="3" max="3" width="11.5703125" style="78" bestFit="1" customWidth="1"/>
    <col min="4" max="4" width="12" style="78" bestFit="1" customWidth="1"/>
    <col min="5" max="6" width="10.5703125" style="501" customWidth="1"/>
  </cols>
  <sheetData>
    <row r="1" spans="1:7" x14ac:dyDescent="0.2">
      <c r="C1" s="599" t="s">
        <v>977</v>
      </c>
      <c r="D1" s="599"/>
      <c r="E1" s="599" t="s">
        <v>2689</v>
      </c>
      <c r="F1" s="599"/>
    </row>
    <row r="2" spans="1:7" ht="14.25" x14ac:dyDescent="0.25">
      <c r="A2" s="1" t="s">
        <v>842</v>
      </c>
      <c r="B2" s="1" t="s">
        <v>843</v>
      </c>
      <c r="C2" s="74" t="s">
        <v>844</v>
      </c>
      <c r="D2" s="74" t="s">
        <v>845</v>
      </c>
      <c r="E2" s="74" t="s">
        <v>844</v>
      </c>
      <c r="F2" s="74" t="s">
        <v>845</v>
      </c>
      <c r="G2" s="1"/>
    </row>
    <row r="3" spans="1:7" x14ac:dyDescent="0.2">
      <c r="A3" s="7" t="s">
        <v>898</v>
      </c>
      <c r="B3" s="1" t="s">
        <v>899</v>
      </c>
      <c r="C3" s="74">
        <v>9.6</v>
      </c>
      <c r="D3" s="74">
        <v>20.5</v>
      </c>
      <c r="E3" s="531" t="s">
        <v>2682</v>
      </c>
      <c r="F3" s="531"/>
      <c r="G3" s="1"/>
    </row>
    <row r="4" spans="1:7" x14ac:dyDescent="0.2">
      <c r="A4" s="7" t="s">
        <v>865</v>
      </c>
      <c r="B4" s="3" t="s">
        <v>866</v>
      </c>
      <c r="C4" s="529">
        <v>3.4</v>
      </c>
      <c r="D4" s="74">
        <v>20.8</v>
      </c>
      <c r="E4" s="530">
        <v>1.3</v>
      </c>
      <c r="F4" s="530">
        <v>20</v>
      </c>
      <c r="G4" s="1"/>
    </row>
    <row r="5" spans="1:7" x14ac:dyDescent="0.2">
      <c r="A5" s="7" t="s">
        <v>856</v>
      </c>
      <c r="B5" s="1" t="s">
        <v>857</v>
      </c>
      <c r="C5" s="74">
        <v>-1.1000000000000001</v>
      </c>
      <c r="D5" s="74">
        <v>27.7</v>
      </c>
      <c r="E5" s="531" t="s">
        <v>2712</v>
      </c>
      <c r="F5" s="531"/>
      <c r="G5" s="1"/>
    </row>
    <row r="6" spans="1:7" x14ac:dyDescent="0.2">
      <c r="A6" s="7" t="s">
        <v>846</v>
      </c>
      <c r="B6" s="7" t="s">
        <v>847</v>
      </c>
      <c r="C6" s="74">
        <v>-12.4</v>
      </c>
      <c r="D6" s="539">
        <v>25.8</v>
      </c>
      <c r="E6" s="530">
        <v>-13.4</v>
      </c>
      <c r="F6" s="530">
        <v>20</v>
      </c>
      <c r="G6" s="1"/>
    </row>
    <row r="7" spans="1:7" x14ac:dyDescent="0.2">
      <c r="A7" s="7" t="s">
        <v>852</v>
      </c>
      <c r="B7" s="7" t="s">
        <v>853</v>
      </c>
      <c r="C7" s="74" t="s">
        <v>854</v>
      </c>
      <c r="D7" s="74"/>
      <c r="E7" s="530" t="s">
        <v>854</v>
      </c>
      <c r="F7" s="530"/>
      <c r="G7" s="1"/>
    </row>
    <row r="8" spans="1:7" x14ac:dyDescent="0.2">
      <c r="A8" s="1" t="s">
        <v>900</v>
      </c>
      <c r="B8" s="75" t="s">
        <v>901</v>
      </c>
      <c r="C8" s="76">
        <v>9.6999999999999993</v>
      </c>
      <c r="D8" s="76">
        <v>25.3</v>
      </c>
      <c r="E8" s="532" t="s">
        <v>2684</v>
      </c>
      <c r="F8" s="532"/>
      <c r="G8" s="1"/>
    </row>
    <row r="9" spans="1:7" x14ac:dyDescent="0.2">
      <c r="A9" s="7" t="s">
        <v>902</v>
      </c>
      <c r="B9" s="7" t="str">
        <f>A9</f>
        <v>Buxus sempervirens</v>
      </c>
      <c r="C9" s="74">
        <v>9.6999999999999993</v>
      </c>
      <c r="D9" s="74">
        <v>17.3</v>
      </c>
      <c r="E9" s="530" t="s">
        <v>2685</v>
      </c>
      <c r="F9" s="530"/>
      <c r="G9" s="1"/>
    </row>
    <row r="10" spans="1:7" x14ac:dyDescent="0.2">
      <c r="A10" s="1" t="s">
        <v>858</v>
      </c>
      <c r="B10" s="7" t="s">
        <v>38</v>
      </c>
      <c r="C10" s="74">
        <v>0</v>
      </c>
      <c r="D10" s="529">
        <v>25.8</v>
      </c>
      <c r="E10" s="530">
        <v>1.9</v>
      </c>
      <c r="F10" s="530">
        <v>28.2</v>
      </c>
      <c r="G10" s="1"/>
    </row>
    <row r="11" spans="1:7" x14ac:dyDescent="0.2">
      <c r="A11" s="1" t="s">
        <v>868</v>
      </c>
      <c r="B11" s="75" t="s">
        <v>35</v>
      </c>
      <c r="C11" s="76">
        <v>4.4000000000000004</v>
      </c>
      <c r="D11" s="76">
        <v>26.6</v>
      </c>
      <c r="E11" s="532" t="s">
        <v>2684</v>
      </c>
      <c r="F11" s="533"/>
      <c r="G11" s="1"/>
    </row>
    <row r="12" spans="1:7" x14ac:dyDescent="0.2">
      <c r="A12" s="1" t="s">
        <v>876</v>
      </c>
      <c r="B12" s="7" t="s">
        <v>877</v>
      </c>
      <c r="C12" s="529">
        <v>6.6</v>
      </c>
      <c r="D12" s="74">
        <v>21.3</v>
      </c>
      <c r="E12" s="530">
        <v>3.6</v>
      </c>
      <c r="F12" s="530">
        <v>20.100000000000001</v>
      </c>
      <c r="G12" s="1"/>
    </row>
    <row r="13" spans="1:7" x14ac:dyDescent="0.2">
      <c r="A13" s="1" t="s">
        <v>890</v>
      </c>
      <c r="B13" s="7" t="s">
        <v>891</v>
      </c>
      <c r="C13" s="74">
        <v>8.5</v>
      </c>
      <c r="D13" s="74">
        <v>17.399999999999999</v>
      </c>
      <c r="E13" s="530" t="s">
        <v>2685</v>
      </c>
      <c r="F13" s="530"/>
      <c r="G13" s="1"/>
    </row>
    <row r="14" spans="1:7" x14ac:dyDescent="0.2">
      <c r="A14" s="1" t="s">
        <v>851</v>
      </c>
      <c r="B14" s="1" t="str">
        <f>A14</f>
        <v>Cornus sp.</v>
      </c>
      <c r="C14" s="529">
        <v>-6.2</v>
      </c>
      <c r="D14" s="74">
        <v>22.2</v>
      </c>
      <c r="E14" s="530">
        <v>-8.6999999999999993</v>
      </c>
      <c r="F14" s="530">
        <v>23.2</v>
      </c>
      <c r="G14" s="1"/>
    </row>
    <row r="15" spans="1:7" x14ac:dyDescent="0.2">
      <c r="A15" s="7" t="s">
        <v>860</v>
      </c>
      <c r="B15" s="7" t="s">
        <v>861</v>
      </c>
      <c r="C15" s="74">
        <v>1.3</v>
      </c>
      <c r="D15" s="74">
        <v>19</v>
      </c>
      <c r="E15" s="530" t="s">
        <v>2685</v>
      </c>
      <c r="F15" s="530"/>
      <c r="G15" s="1"/>
    </row>
    <row r="16" spans="1:7" x14ac:dyDescent="0.2">
      <c r="A16" s="1" t="s">
        <v>871</v>
      </c>
      <c r="B16" s="75" t="s">
        <v>872</v>
      </c>
      <c r="C16" s="76">
        <v>4.4000000000000004</v>
      </c>
      <c r="D16" s="76">
        <v>23.1</v>
      </c>
      <c r="E16" s="532" t="s">
        <v>2684</v>
      </c>
      <c r="F16" s="533"/>
      <c r="G16" s="1"/>
    </row>
    <row r="17" spans="1:7" x14ac:dyDescent="0.2">
      <c r="A17" s="7" t="s">
        <v>869</v>
      </c>
      <c r="B17" s="7" t="s">
        <v>870</v>
      </c>
      <c r="C17" s="529">
        <v>4.4000000000000004</v>
      </c>
      <c r="D17" s="74">
        <v>21.3</v>
      </c>
      <c r="E17" s="530">
        <v>1.2</v>
      </c>
      <c r="F17" s="530">
        <v>20.5</v>
      </c>
      <c r="G17" s="1"/>
    </row>
    <row r="18" spans="1:7" x14ac:dyDescent="0.2">
      <c r="A18" s="7" t="s">
        <v>927</v>
      </c>
      <c r="B18" s="7" t="s">
        <v>928</v>
      </c>
      <c r="C18" s="529">
        <v>13.8</v>
      </c>
      <c r="D18" s="74">
        <v>27.7</v>
      </c>
      <c r="E18" s="530">
        <v>11</v>
      </c>
      <c r="F18" s="530" t="s">
        <v>804</v>
      </c>
      <c r="G18" s="1"/>
    </row>
    <row r="19" spans="1:7" x14ac:dyDescent="0.2">
      <c r="A19" s="1" t="s">
        <v>896</v>
      </c>
      <c r="B19" s="7" t="s">
        <v>897</v>
      </c>
      <c r="C19" s="539">
        <v>9.4</v>
      </c>
      <c r="D19" s="74">
        <v>21.7</v>
      </c>
      <c r="E19" s="530">
        <v>3.1</v>
      </c>
      <c r="F19" s="530">
        <v>22.3</v>
      </c>
      <c r="G19" s="1"/>
    </row>
    <row r="20" spans="1:7" x14ac:dyDescent="0.2">
      <c r="A20" s="1" t="s">
        <v>863</v>
      </c>
      <c r="B20" s="7" t="s">
        <v>864</v>
      </c>
      <c r="C20" s="529">
        <v>3.1</v>
      </c>
      <c r="D20" s="74">
        <v>27.7</v>
      </c>
      <c r="E20" s="530">
        <v>0.5</v>
      </c>
      <c r="F20" s="530" t="s">
        <v>804</v>
      </c>
      <c r="G20" s="1"/>
    </row>
    <row r="21" spans="1:7" x14ac:dyDescent="0.2">
      <c r="A21" s="1" t="s">
        <v>894</v>
      </c>
      <c r="B21" s="1" t="s">
        <v>895</v>
      </c>
      <c r="C21" s="529">
        <v>9.1</v>
      </c>
      <c r="D21" s="74">
        <v>27.5</v>
      </c>
      <c r="E21" s="530">
        <v>5</v>
      </c>
      <c r="F21" s="530" t="s">
        <v>804</v>
      </c>
      <c r="G21" s="1"/>
    </row>
    <row r="22" spans="1:7" x14ac:dyDescent="0.2">
      <c r="A22" s="1" t="s">
        <v>929</v>
      </c>
      <c r="B22" s="2" t="s">
        <v>930</v>
      </c>
      <c r="C22" s="74">
        <v>13.8</v>
      </c>
      <c r="D22" s="74">
        <v>22.1</v>
      </c>
      <c r="E22" s="534" t="s">
        <v>2682</v>
      </c>
      <c r="F22" s="530"/>
      <c r="G22" s="1"/>
    </row>
    <row r="23" spans="1:7" x14ac:dyDescent="0.2">
      <c r="A23" s="7" t="s">
        <v>878</v>
      </c>
      <c r="B23" s="1" t="s">
        <v>879</v>
      </c>
      <c r="C23" s="74" t="s">
        <v>880</v>
      </c>
      <c r="D23" s="74" t="s">
        <v>880</v>
      </c>
      <c r="E23" s="530" t="s">
        <v>880</v>
      </c>
      <c r="F23" s="530"/>
      <c r="G23" s="1"/>
    </row>
    <row r="24" spans="1:7" x14ac:dyDescent="0.2">
      <c r="A24" s="1" t="s">
        <v>906</v>
      </c>
      <c r="B24" s="77" t="s">
        <v>884</v>
      </c>
      <c r="C24" s="76" t="s">
        <v>880</v>
      </c>
      <c r="D24" s="76" t="s">
        <v>880</v>
      </c>
      <c r="E24" s="535" t="s">
        <v>2684</v>
      </c>
      <c r="F24" s="533"/>
      <c r="G24" s="1"/>
    </row>
    <row r="25" spans="1:7" x14ac:dyDescent="0.2">
      <c r="A25" s="1" t="s">
        <v>883</v>
      </c>
      <c r="B25" s="1" t="s">
        <v>907</v>
      </c>
      <c r="C25" s="539">
        <v>9.9</v>
      </c>
      <c r="D25" s="74">
        <v>22.1</v>
      </c>
      <c r="E25" s="547">
        <v>5</v>
      </c>
      <c r="F25" s="547" t="s">
        <v>804</v>
      </c>
      <c r="G25" s="523" t="s">
        <v>2686</v>
      </c>
    </row>
    <row r="26" spans="1:7" x14ac:dyDescent="0.2">
      <c r="A26" s="7" t="s">
        <v>875</v>
      </c>
      <c r="B26" s="7" t="s">
        <v>875</v>
      </c>
      <c r="C26" s="74">
        <v>6.2</v>
      </c>
      <c r="D26" s="74">
        <v>27</v>
      </c>
      <c r="E26" s="530">
        <v>5</v>
      </c>
      <c r="F26" s="530" t="s">
        <v>804</v>
      </c>
      <c r="G26" s="1"/>
    </row>
    <row r="27" spans="1:7" x14ac:dyDescent="0.2">
      <c r="A27" s="1" t="s">
        <v>848</v>
      </c>
      <c r="B27" s="75" t="s">
        <v>737</v>
      </c>
      <c r="C27" s="76">
        <v>-6.9</v>
      </c>
      <c r="D27" s="76">
        <v>28.1</v>
      </c>
      <c r="E27" s="532" t="s">
        <v>2684</v>
      </c>
      <c r="F27" s="533"/>
      <c r="G27" s="1"/>
    </row>
    <row r="28" spans="1:7" x14ac:dyDescent="0.2">
      <c r="A28" s="1" t="s">
        <v>888</v>
      </c>
      <c r="B28" s="524" t="s">
        <v>889</v>
      </c>
      <c r="C28" s="525" t="s">
        <v>854</v>
      </c>
      <c r="D28" s="525" t="s">
        <v>854</v>
      </c>
      <c r="E28" s="536" t="s">
        <v>2684</v>
      </c>
      <c r="F28" s="537"/>
      <c r="G28" s="1"/>
    </row>
    <row r="29" spans="1:7" x14ac:dyDescent="0.2">
      <c r="A29" s="7" t="s">
        <v>931</v>
      </c>
      <c r="B29" s="543" t="s">
        <v>78</v>
      </c>
      <c r="C29" s="545">
        <v>13.9</v>
      </c>
      <c r="D29" s="529">
        <v>21.1</v>
      </c>
      <c r="E29" s="544">
        <f>ROUNDDOWN(12.5,0)</f>
        <v>12</v>
      </c>
      <c r="F29" s="530">
        <v>24.2</v>
      </c>
      <c r="G29" s="523" t="s">
        <v>2691</v>
      </c>
    </row>
    <row r="30" spans="1:7" x14ac:dyDescent="0.2">
      <c r="A30" s="1" t="s">
        <v>908</v>
      </c>
      <c r="B30" s="7" t="s">
        <v>909</v>
      </c>
      <c r="C30" s="74">
        <v>10</v>
      </c>
      <c r="D30" s="74">
        <v>27.5</v>
      </c>
      <c r="E30" s="530" t="s">
        <v>2685</v>
      </c>
      <c r="F30" s="530"/>
      <c r="G30" s="1"/>
    </row>
    <row r="31" spans="1:7" x14ac:dyDescent="0.2">
      <c r="A31" s="1" t="s">
        <v>75</v>
      </c>
      <c r="B31" s="1" t="s">
        <v>867</v>
      </c>
      <c r="C31" s="529">
        <v>3.4</v>
      </c>
      <c r="D31" s="539">
        <v>16.7</v>
      </c>
      <c r="E31" s="530">
        <v>-0.5</v>
      </c>
      <c r="F31" s="530">
        <v>25.5</v>
      </c>
      <c r="G31" s="1"/>
    </row>
    <row r="32" spans="1:7" x14ac:dyDescent="0.2">
      <c r="A32" s="1" t="s">
        <v>918</v>
      </c>
      <c r="B32" s="1" t="str">
        <f>A32</f>
        <v>Pistacia lentiscus</v>
      </c>
      <c r="C32" s="74">
        <v>12</v>
      </c>
      <c r="D32" s="74">
        <v>19.8</v>
      </c>
      <c r="E32" s="530" t="s">
        <v>2685</v>
      </c>
      <c r="F32" s="530"/>
      <c r="G32" s="1"/>
    </row>
    <row r="33" spans="1:7" x14ac:dyDescent="0.2">
      <c r="A33" s="1" t="s">
        <v>849</v>
      </c>
      <c r="B33" s="77" t="s">
        <v>850</v>
      </c>
      <c r="C33" s="76">
        <v>-6.7</v>
      </c>
      <c r="D33" s="76">
        <v>26</v>
      </c>
      <c r="E33" s="532" t="s">
        <v>2684</v>
      </c>
      <c r="F33" s="533"/>
      <c r="G33" s="1"/>
    </row>
    <row r="34" spans="1:7" x14ac:dyDescent="0.2">
      <c r="A34" s="1" t="s">
        <v>855</v>
      </c>
      <c r="B34" s="541" t="s">
        <v>71</v>
      </c>
      <c r="C34" s="539">
        <v>-5.5</v>
      </c>
      <c r="D34" s="540">
        <v>16.5</v>
      </c>
      <c r="E34" s="530">
        <v>-12.2</v>
      </c>
      <c r="F34" s="542">
        <v>11.5</v>
      </c>
      <c r="G34" s="1"/>
    </row>
    <row r="35" spans="1:7" x14ac:dyDescent="0.2">
      <c r="A35" s="1" t="s">
        <v>873</v>
      </c>
      <c r="B35" s="1" t="s">
        <v>874</v>
      </c>
      <c r="C35" s="539">
        <v>5.0999999999999996</v>
      </c>
      <c r="D35" s="539">
        <v>26</v>
      </c>
      <c r="E35" s="530">
        <v>-4.3</v>
      </c>
      <c r="F35" s="538">
        <v>12.5</v>
      </c>
      <c r="G35" s="523" t="s">
        <v>2692</v>
      </c>
    </row>
    <row r="36" spans="1:7" x14ac:dyDescent="0.2">
      <c r="A36" s="1" t="s">
        <v>859</v>
      </c>
      <c r="B36" s="75" t="s">
        <v>50</v>
      </c>
      <c r="C36" s="76">
        <v>0</v>
      </c>
      <c r="D36" s="76">
        <v>27</v>
      </c>
      <c r="E36" s="532" t="s">
        <v>2684</v>
      </c>
      <c r="F36" s="533"/>
      <c r="G36" s="1"/>
    </row>
    <row r="37" spans="1:7" x14ac:dyDescent="0.2">
      <c r="A37" s="1" t="s">
        <v>905</v>
      </c>
      <c r="B37" s="75" t="s">
        <v>50</v>
      </c>
      <c r="C37" s="525" t="s">
        <v>854</v>
      </c>
      <c r="D37" s="525" t="s">
        <v>854</v>
      </c>
      <c r="E37" s="532" t="s">
        <v>2684</v>
      </c>
      <c r="F37" s="533"/>
      <c r="G37" s="1"/>
    </row>
    <row r="38" spans="1:7" x14ac:dyDescent="0.2">
      <c r="A38" s="1" t="s">
        <v>886</v>
      </c>
      <c r="B38" s="3" t="s">
        <v>887</v>
      </c>
      <c r="C38" s="529">
        <v>7.6</v>
      </c>
      <c r="D38" s="539">
        <v>19</v>
      </c>
      <c r="E38" s="530">
        <v>4</v>
      </c>
      <c r="F38" s="530" t="s">
        <v>804</v>
      </c>
      <c r="G38" s="1"/>
    </row>
    <row r="39" spans="1:7" x14ac:dyDescent="0.2">
      <c r="A39" s="1" t="s">
        <v>881</v>
      </c>
      <c r="B39" s="3" t="s">
        <v>882</v>
      </c>
      <c r="C39" s="539">
        <v>6.6</v>
      </c>
      <c r="D39" s="529">
        <v>21.3</v>
      </c>
      <c r="E39" s="530" t="s">
        <v>1427</v>
      </c>
      <c r="F39" s="530">
        <v>24.2</v>
      </c>
      <c r="G39" s="1"/>
    </row>
    <row r="40" spans="1:7" x14ac:dyDescent="0.2">
      <c r="A40" s="1" t="s">
        <v>910</v>
      </c>
      <c r="B40" s="524" t="s">
        <v>911</v>
      </c>
      <c r="C40" s="525" t="s">
        <v>854</v>
      </c>
      <c r="D40" s="525" t="s">
        <v>854</v>
      </c>
      <c r="E40" s="532" t="s">
        <v>2684</v>
      </c>
      <c r="F40" s="537"/>
      <c r="G40" s="1"/>
    </row>
    <row r="41" spans="1:7" x14ac:dyDescent="0.2">
      <c r="A41" s="1" t="s">
        <v>912</v>
      </c>
      <c r="B41" s="524" t="s">
        <v>911</v>
      </c>
      <c r="C41" s="525" t="s">
        <v>854</v>
      </c>
      <c r="D41" s="525" t="s">
        <v>854</v>
      </c>
      <c r="E41" s="532" t="s">
        <v>2684</v>
      </c>
      <c r="F41" s="537"/>
      <c r="G41" s="1"/>
    </row>
    <row r="42" spans="1:7" x14ac:dyDescent="0.2">
      <c r="A42" s="1" t="s">
        <v>913</v>
      </c>
      <c r="B42" s="524" t="s">
        <v>914</v>
      </c>
      <c r="C42" s="525" t="s">
        <v>854</v>
      </c>
      <c r="D42" s="525" t="s">
        <v>854</v>
      </c>
      <c r="E42" s="536" t="s">
        <v>2684</v>
      </c>
      <c r="F42" s="537"/>
      <c r="G42" s="1"/>
    </row>
    <row r="43" spans="1:7" x14ac:dyDescent="0.2">
      <c r="A43" s="1" t="s">
        <v>915</v>
      </c>
      <c r="B43" s="7" t="s">
        <v>915</v>
      </c>
      <c r="C43" s="74">
        <v>11.7</v>
      </c>
      <c r="D43" s="74">
        <v>19.5</v>
      </c>
      <c r="E43" s="530" t="s">
        <v>2685</v>
      </c>
      <c r="F43" s="530"/>
      <c r="G43" s="1"/>
    </row>
    <row r="44" spans="1:7" x14ac:dyDescent="0.2">
      <c r="A44" s="1" t="s">
        <v>916</v>
      </c>
      <c r="B44" s="526" t="s">
        <v>917</v>
      </c>
      <c r="C44" s="525" t="s">
        <v>854</v>
      </c>
      <c r="D44" s="525" t="s">
        <v>854</v>
      </c>
      <c r="E44" s="532" t="s">
        <v>2684</v>
      </c>
      <c r="F44" s="537"/>
      <c r="G44" s="1"/>
    </row>
    <row r="45" spans="1:7" x14ac:dyDescent="0.2">
      <c r="A45" s="1" t="s">
        <v>903</v>
      </c>
      <c r="B45" s="527" t="s">
        <v>904</v>
      </c>
      <c r="C45" s="74">
        <v>9.8000000000000007</v>
      </c>
      <c r="D45" s="528">
        <v>16.5</v>
      </c>
      <c r="E45" s="530" t="s">
        <v>2685</v>
      </c>
      <c r="F45" s="530"/>
      <c r="G45" s="1"/>
    </row>
    <row r="46" spans="1:7" x14ac:dyDescent="0.2">
      <c r="A46" s="1" t="s">
        <v>925</v>
      </c>
      <c r="B46" s="7" t="s">
        <v>926</v>
      </c>
      <c r="C46" s="529">
        <v>13.4</v>
      </c>
      <c r="D46" s="74">
        <v>27.7</v>
      </c>
      <c r="E46" s="530">
        <v>10</v>
      </c>
      <c r="F46" s="530" t="s">
        <v>804</v>
      </c>
      <c r="G46" s="1"/>
    </row>
    <row r="47" spans="1:7" x14ac:dyDescent="0.2">
      <c r="A47" s="1" t="s">
        <v>920</v>
      </c>
      <c r="B47" s="1" t="s">
        <v>2687</v>
      </c>
      <c r="C47" s="74" t="s">
        <v>234</v>
      </c>
      <c r="D47" s="74" t="s">
        <v>234</v>
      </c>
      <c r="E47" s="530" t="s">
        <v>234</v>
      </c>
      <c r="F47" s="530"/>
      <c r="G47" s="1"/>
    </row>
    <row r="48" spans="1:7" x14ac:dyDescent="0.2">
      <c r="A48" s="7" t="s">
        <v>919</v>
      </c>
      <c r="B48" s="543" t="s">
        <v>919</v>
      </c>
      <c r="C48" s="546">
        <v>13.3</v>
      </c>
      <c r="D48" s="74">
        <v>23.9</v>
      </c>
      <c r="E48" s="544">
        <f>ROUNDDOWN(12.6,0)</f>
        <v>12</v>
      </c>
      <c r="F48" s="530">
        <v>24.1</v>
      </c>
      <c r="G48" s="523" t="s">
        <v>2690</v>
      </c>
    </row>
    <row r="49" spans="1:7" x14ac:dyDescent="0.2">
      <c r="A49" s="1" t="s">
        <v>922</v>
      </c>
      <c r="B49" s="1" t="s">
        <v>919</v>
      </c>
      <c r="C49" s="74" t="s">
        <v>854</v>
      </c>
      <c r="D49" s="74" t="s">
        <v>854</v>
      </c>
      <c r="E49" s="530" t="s">
        <v>854</v>
      </c>
      <c r="F49" s="530"/>
      <c r="G49" s="1"/>
    </row>
    <row r="50" spans="1:7" x14ac:dyDescent="0.2">
      <c r="A50" s="1" t="s">
        <v>921</v>
      </c>
      <c r="B50" s="77" t="s">
        <v>921</v>
      </c>
      <c r="C50" s="76">
        <v>13.3</v>
      </c>
      <c r="D50" s="76">
        <v>25</v>
      </c>
      <c r="E50" s="532" t="s">
        <v>2684</v>
      </c>
      <c r="F50" s="533"/>
      <c r="G50" s="1"/>
    </row>
    <row r="51" spans="1:7" x14ac:dyDescent="0.2">
      <c r="A51" s="1" t="s">
        <v>862</v>
      </c>
      <c r="B51" s="1" t="s">
        <v>862</v>
      </c>
      <c r="C51" s="539">
        <v>2.5</v>
      </c>
      <c r="D51" s="74">
        <v>20.8</v>
      </c>
      <c r="E51" s="530" t="s">
        <v>1427</v>
      </c>
      <c r="F51" s="530">
        <v>22.2</v>
      </c>
      <c r="G51" s="1"/>
    </row>
    <row r="52" spans="1:7" x14ac:dyDescent="0.2">
      <c r="A52" s="1" t="s">
        <v>923</v>
      </c>
      <c r="B52" s="1" t="s">
        <v>924</v>
      </c>
      <c r="C52" s="529">
        <v>13.3</v>
      </c>
      <c r="D52" s="74">
        <v>21.1</v>
      </c>
      <c r="E52" s="530">
        <v>10.8</v>
      </c>
      <c r="F52" s="530">
        <v>22.5</v>
      </c>
      <c r="G52" s="1"/>
    </row>
    <row r="53" spans="1:7" x14ac:dyDescent="0.2">
      <c r="A53" s="1" t="s">
        <v>892</v>
      </c>
      <c r="B53" s="7" t="s">
        <v>893</v>
      </c>
      <c r="C53" s="74">
        <v>8.6</v>
      </c>
      <c r="D53" s="539">
        <v>16.600000000000001</v>
      </c>
      <c r="E53" s="530">
        <v>7.4</v>
      </c>
      <c r="F53" s="530">
        <v>21.7</v>
      </c>
      <c r="G53" s="1"/>
    </row>
    <row r="54" spans="1:7" x14ac:dyDescent="0.2">
      <c r="A54" s="1" t="s">
        <v>885</v>
      </c>
      <c r="B54" s="7" t="s">
        <v>2693</v>
      </c>
      <c r="C54" s="539">
        <v>7.3</v>
      </c>
      <c r="D54" s="539">
        <v>27.6</v>
      </c>
      <c r="E54" s="547">
        <v>2</v>
      </c>
      <c r="F54" s="547">
        <v>19</v>
      </c>
      <c r="G54" s="523" t="s">
        <v>2688</v>
      </c>
    </row>
    <row r="57" spans="1:7" x14ac:dyDescent="0.2">
      <c r="A57" s="500"/>
      <c r="B57" s="220" t="s">
        <v>2696</v>
      </c>
      <c r="C57" s="548" t="s">
        <v>2694</v>
      </c>
    </row>
    <row r="58" spans="1:7" x14ac:dyDescent="0.2">
      <c r="B58" s="410" t="s">
        <v>2697</v>
      </c>
      <c r="C58" s="550" t="s">
        <v>2695</v>
      </c>
      <c r="D58" s="549"/>
      <c r="E58" s="549"/>
      <c r="F58" s="549"/>
      <c r="G58" s="175"/>
    </row>
    <row r="59" spans="1:7" x14ac:dyDescent="0.2">
      <c r="B59" s="551" t="s">
        <v>2698</v>
      </c>
    </row>
    <row r="60" spans="1:7" x14ac:dyDescent="0.2">
      <c r="B60" s="399" t="s">
        <v>2699</v>
      </c>
    </row>
  </sheetData>
  <autoFilter ref="A2:F54"/>
  <mergeCells count="2">
    <mergeCell ref="C1:D1"/>
    <mergeCell ref="E1:F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I43"/>
  <sheetViews>
    <sheetView workbookViewId="0">
      <selection activeCell="A44" sqref="A44"/>
    </sheetView>
  </sheetViews>
  <sheetFormatPr baseColWidth="10" defaultColWidth="11.42578125" defaultRowHeight="12.75" x14ac:dyDescent="0.2"/>
  <cols>
    <col min="1" max="1" width="42.5703125" style="1" bestFit="1" customWidth="1"/>
    <col min="2" max="2" width="12.42578125" style="17" customWidth="1"/>
    <col min="3" max="6" width="12.42578125" style="1" customWidth="1"/>
    <col min="7" max="7" width="49.140625" style="1" bestFit="1" customWidth="1"/>
    <col min="8" max="9" width="12.42578125" style="1" customWidth="1"/>
    <col min="10" max="16384" width="11.42578125" style="1"/>
  </cols>
  <sheetData>
    <row r="1" spans="1:9" ht="14.25" x14ac:dyDescent="0.25">
      <c r="A1" s="1" t="s">
        <v>2381</v>
      </c>
      <c r="B1" s="74" t="s">
        <v>932</v>
      </c>
      <c r="C1" s="74" t="s">
        <v>933</v>
      </c>
      <c r="D1" s="74" t="s">
        <v>934</v>
      </c>
      <c r="E1" s="74" t="s">
        <v>2736</v>
      </c>
      <c r="F1" s="74" t="s">
        <v>2737</v>
      </c>
      <c r="G1" s="1" t="s">
        <v>935</v>
      </c>
      <c r="H1" s="74" t="s">
        <v>2734</v>
      </c>
      <c r="I1" s="74" t="s">
        <v>2735</v>
      </c>
    </row>
    <row r="2" spans="1:9" x14ac:dyDescent="0.2">
      <c r="A2" s="25" t="s">
        <v>936</v>
      </c>
      <c r="B2" s="17">
        <v>3</v>
      </c>
      <c r="C2" s="17">
        <v>1.23</v>
      </c>
      <c r="D2" s="17">
        <v>0.52</v>
      </c>
      <c r="E2" s="1">
        <v>-6.7</v>
      </c>
      <c r="F2" s="25">
        <v>27.4</v>
      </c>
      <c r="H2" s="554">
        <v>-6.9</v>
      </c>
      <c r="I2" s="554">
        <v>21.7</v>
      </c>
    </row>
    <row r="3" spans="1:9" x14ac:dyDescent="0.2">
      <c r="A3" s="25" t="s">
        <v>937</v>
      </c>
      <c r="B3" s="17">
        <v>0</v>
      </c>
      <c r="C3" s="17">
        <v>0</v>
      </c>
      <c r="D3" s="17">
        <v>0.04</v>
      </c>
      <c r="E3" s="25">
        <v>2.7</v>
      </c>
      <c r="F3" s="1">
        <v>24</v>
      </c>
      <c r="H3" s="554">
        <v>-4</v>
      </c>
      <c r="I3" s="554">
        <v>26.1</v>
      </c>
    </row>
    <row r="4" spans="1:9" hidden="1" x14ac:dyDescent="0.2">
      <c r="A4" s="1" t="s">
        <v>938</v>
      </c>
      <c r="B4" s="17">
        <v>0</v>
      </c>
      <c r="C4" s="17">
        <v>0</v>
      </c>
      <c r="D4" s="17">
        <v>1.31</v>
      </c>
      <c r="E4" s="1">
        <v>-13.3</v>
      </c>
      <c r="F4" s="523">
        <v>27.7</v>
      </c>
      <c r="G4" s="552" t="s">
        <v>939</v>
      </c>
      <c r="H4" s="554" t="s">
        <v>2700</v>
      </c>
      <c r="I4" s="554" t="s">
        <v>2701</v>
      </c>
    </row>
    <row r="5" spans="1:9" x14ac:dyDescent="0.2">
      <c r="A5" s="25" t="s">
        <v>940</v>
      </c>
      <c r="B5" s="17">
        <v>5</v>
      </c>
      <c r="C5" s="17">
        <v>2.06</v>
      </c>
      <c r="D5" s="17">
        <v>1.91</v>
      </c>
      <c r="E5" s="1">
        <v>-12.4</v>
      </c>
      <c r="F5" s="25">
        <v>25.8</v>
      </c>
      <c r="H5" s="554">
        <v>-13.4</v>
      </c>
      <c r="I5" s="554">
        <v>21</v>
      </c>
    </row>
    <row r="6" spans="1:9" hidden="1" x14ac:dyDescent="0.2">
      <c r="A6" s="1" t="s">
        <v>941</v>
      </c>
      <c r="B6" s="17" t="s">
        <v>942</v>
      </c>
      <c r="C6" s="17"/>
      <c r="D6" s="17"/>
      <c r="E6" s="1">
        <v>2.9</v>
      </c>
      <c r="F6" s="1">
        <v>18.100000000000001</v>
      </c>
      <c r="H6" s="534" t="s">
        <v>2702</v>
      </c>
      <c r="I6" s="554"/>
    </row>
    <row r="7" spans="1:9" x14ac:dyDescent="0.2">
      <c r="A7" s="25" t="s">
        <v>38</v>
      </c>
      <c r="B7" s="17">
        <v>0</v>
      </c>
      <c r="C7" s="17">
        <v>0</v>
      </c>
      <c r="D7" s="17">
        <v>0.3</v>
      </c>
      <c r="E7" s="1">
        <v>0</v>
      </c>
      <c r="F7" s="25">
        <v>25.8</v>
      </c>
      <c r="H7" s="554">
        <v>1.9</v>
      </c>
      <c r="I7" s="554">
        <v>28.2</v>
      </c>
    </row>
    <row r="8" spans="1:9" x14ac:dyDescent="0.2">
      <c r="A8" s="25" t="s">
        <v>111</v>
      </c>
      <c r="B8" s="17">
        <v>0</v>
      </c>
      <c r="C8" s="17">
        <v>0</v>
      </c>
      <c r="D8" s="17">
        <v>4.8600000000000003</v>
      </c>
      <c r="E8" s="25">
        <v>8.6999999999999993</v>
      </c>
      <c r="F8" s="523">
        <v>27.4</v>
      </c>
      <c r="G8" s="552" t="s">
        <v>943</v>
      </c>
      <c r="H8" s="554">
        <v>4.4000000000000004</v>
      </c>
      <c r="I8" s="554" t="s">
        <v>804</v>
      </c>
    </row>
    <row r="9" spans="1:9" x14ac:dyDescent="0.2">
      <c r="A9" s="25" t="s">
        <v>396</v>
      </c>
      <c r="B9" s="17">
        <v>0</v>
      </c>
      <c r="C9" s="17">
        <v>0</v>
      </c>
      <c r="D9" s="17">
        <v>0.19</v>
      </c>
      <c r="E9" s="25">
        <v>11.6</v>
      </c>
      <c r="F9" s="1">
        <v>18.399999999999999</v>
      </c>
      <c r="H9" s="554">
        <v>7</v>
      </c>
      <c r="I9" s="554">
        <v>18</v>
      </c>
    </row>
    <row r="10" spans="1:9" hidden="1" x14ac:dyDescent="0.2">
      <c r="A10" s="1" t="s">
        <v>944</v>
      </c>
      <c r="B10" s="17">
        <v>5</v>
      </c>
      <c r="C10" s="17">
        <v>2.06</v>
      </c>
      <c r="D10" s="17">
        <v>0</v>
      </c>
      <c r="E10" s="1" t="s">
        <v>945</v>
      </c>
      <c r="H10" s="534" t="s">
        <v>945</v>
      </c>
      <c r="I10" s="554"/>
    </row>
    <row r="11" spans="1:9" hidden="1" x14ac:dyDescent="0.2">
      <c r="A11" s="1" t="s">
        <v>946</v>
      </c>
      <c r="B11" s="17">
        <v>3</v>
      </c>
      <c r="C11" s="17">
        <v>1.23</v>
      </c>
      <c r="D11" s="17">
        <v>0</v>
      </c>
      <c r="E11" s="1" t="s">
        <v>945</v>
      </c>
      <c r="H11" s="534" t="s">
        <v>945</v>
      </c>
      <c r="I11" s="554"/>
    </row>
    <row r="12" spans="1:9" hidden="1" x14ac:dyDescent="0.2">
      <c r="A12" s="1" t="s">
        <v>947</v>
      </c>
      <c r="B12" s="17">
        <v>4</v>
      </c>
      <c r="C12" s="17">
        <v>1.65</v>
      </c>
      <c r="D12" s="17">
        <v>0.45</v>
      </c>
      <c r="E12" s="1" t="s">
        <v>945</v>
      </c>
      <c r="H12" s="534" t="s">
        <v>945</v>
      </c>
      <c r="I12" s="554"/>
    </row>
    <row r="13" spans="1:9" hidden="1" x14ac:dyDescent="0.2">
      <c r="A13" s="1" t="s">
        <v>948</v>
      </c>
      <c r="B13" s="17">
        <v>25</v>
      </c>
      <c r="C13" s="17">
        <v>10.29</v>
      </c>
      <c r="D13" s="17">
        <v>0</v>
      </c>
      <c r="E13" s="1" t="s">
        <v>945</v>
      </c>
      <c r="H13" s="534" t="s">
        <v>945</v>
      </c>
      <c r="I13" s="554"/>
    </row>
    <row r="14" spans="1:9" hidden="1" x14ac:dyDescent="0.2">
      <c r="A14" s="1" t="s">
        <v>949</v>
      </c>
      <c r="B14" s="17">
        <v>2</v>
      </c>
      <c r="C14" s="17">
        <v>0.82</v>
      </c>
      <c r="D14" s="17">
        <v>0</v>
      </c>
      <c r="E14" s="1" t="s">
        <v>945</v>
      </c>
      <c r="H14" s="534" t="s">
        <v>945</v>
      </c>
      <c r="I14" s="554"/>
    </row>
    <row r="15" spans="1:9" x14ac:dyDescent="0.2">
      <c r="A15" s="25" t="s">
        <v>950</v>
      </c>
      <c r="B15" s="17" t="s">
        <v>144</v>
      </c>
      <c r="C15" s="17"/>
      <c r="D15" s="17"/>
      <c r="E15" s="25">
        <v>1.8</v>
      </c>
      <c r="F15" s="25">
        <v>21.7</v>
      </c>
      <c r="H15" s="554">
        <v>-2</v>
      </c>
      <c r="I15" s="554">
        <v>24.1</v>
      </c>
    </row>
    <row r="16" spans="1:9" hidden="1" x14ac:dyDescent="0.2">
      <c r="A16" s="1" t="s">
        <v>2704</v>
      </c>
      <c r="B16" s="17" t="s">
        <v>144</v>
      </c>
      <c r="C16" s="17"/>
      <c r="D16" s="17"/>
      <c r="E16" s="1">
        <v>-7.6</v>
      </c>
      <c r="F16" s="1">
        <v>27.7</v>
      </c>
      <c r="H16" s="534" t="s">
        <v>2703</v>
      </c>
      <c r="I16" s="554"/>
    </row>
    <row r="17" spans="1:9" x14ac:dyDescent="0.2">
      <c r="A17" s="25" t="s">
        <v>952</v>
      </c>
      <c r="B17" s="17">
        <v>0</v>
      </c>
      <c r="C17" s="17">
        <v>0</v>
      </c>
      <c r="D17" s="17">
        <v>0.15</v>
      </c>
      <c r="E17" s="1">
        <v>-4.9000000000000004</v>
      </c>
      <c r="F17" s="25">
        <v>24</v>
      </c>
      <c r="H17" s="554">
        <v>-5.8</v>
      </c>
      <c r="I17" s="554">
        <v>20.5</v>
      </c>
    </row>
    <row r="18" spans="1:9" hidden="1" x14ac:dyDescent="0.2">
      <c r="A18" s="79" t="s">
        <v>953</v>
      </c>
      <c r="B18" s="17">
        <v>15</v>
      </c>
      <c r="C18" s="17">
        <v>6.7</v>
      </c>
      <c r="D18" s="17">
        <v>0</v>
      </c>
      <c r="E18" s="523">
        <v>9.1</v>
      </c>
      <c r="F18" s="523">
        <v>23.1</v>
      </c>
      <c r="G18" s="552" t="s">
        <v>954</v>
      </c>
      <c r="H18" s="590">
        <v>8</v>
      </c>
      <c r="I18" s="554">
        <v>24.7</v>
      </c>
    </row>
    <row r="19" spans="1:9" hidden="1" x14ac:dyDescent="0.2">
      <c r="A19" s="1" t="s">
        <v>955</v>
      </c>
      <c r="B19" s="17">
        <v>20</v>
      </c>
      <c r="C19" s="17">
        <v>8.23</v>
      </c>
      <c r="D19" s="17">
        <v>0</v>
      </c>
      <c r="E19" s="1" t="s">
        <v>945</v>
      </c>
      <c r="H19" s="534" t="s">
        <v>945</v>
      </c>
      <c r="I19" s="554"/>
    </row>
    <row r="20" spans="1:9" hidden="1" x14ac:dyDescent="0.2">
      <c r="A20" s="1" t="s">
        <v>956</v>
      </c>
      <c r="B20" s="17">
        <v>4</v>
      </c>
      <c r="C20" s="17">
        <v>1.65</v>
      </c>
      <c r="D20" s="17">
        <v>42.99</v>
      </c>
      <c r="E20" s="1" t="s">
        <v>945</v>
      </c>
      <c r="H20" s="534" t="s">
        <v>945</v>
      </c>
      <c r="I20" s="554"/>
    </row>
    <row r="21" spans="1:9" x14ac:dyDescent="0.2">
      <c r="A21" s="25" t="s">
        <v>957</v>
      </c>
      <c r="B21" s="17">
        <v>5</v>
      </c>
      <c r="C21" s="17">
        <v>2.06</v>
      </c>
      <c r="D21" s="17">
        <v>0.93</v>
      </c>
      <c r="E21" s="25">
        <v>4.4000000000000004</v>
      </c>
      <c r="F21" s="1">
        <v>23.1</v>
      </c>
      <c r="H21" s="554">
        <v>1.2</v>
      </c>
      <c r="I21" s="554">
        <v>21.9</v>
      </c>
    </row>
    <row r="22" spans="1:9" hidden="1" x14ac:dyDescent="0.2">
      <c r="A22" s="1" t="s">
        <v>958</v>
      </c>
      <c r="B22" s="17">
        <v>0</v>
      </c>
      <c r="C22" s="17">
        <v>0</v>
      </c>
      <c r="D22" s="17">
        <v>7.0000000000000007E-2</v>
      </c>
      <c r="E22" s="1">
        <v>6.2</v>
      </c>
      <c r="F22" s="1">
        <v>20.5</v>
      </c>
      <c r="H22" s="554">
        <v>7</v>
      </c>
      <c r="I22" s="554">
        <v>23.6</v>
      </c>
    </row>
    <row r="23" spans="1:9" hidden="1" x14ac:dyDescent="0.2">
      <c r="A23" s="1" t="s">
        <v>959</v>
      </c>
      <c r="B23" s="17">
        <v>5</v>
      </c>
      <c r="C23" s="17">
        <v>2.06</v>
      </c>
      <c r="D23" s="17">
        <v>1.05</v>
      </c>
      <c r="E23" s="1">
        <v>3.1</v>
      </c>
      <c r="F23" s="1">
        <v>27.7</v>
      </c>
      <c r="H23" s="554">
        <v>0.5</v>
      </c>
      <c r="I23" s="554" t="s">
        <v>804</v>
      </c>
    </row>
    <row r="24" spans="1:9" hidden="1" x14ac:dyDescent="0.2">
      <c r="A24" s="1" t="s">
        <v>960</v>
      </c>
      <c r="B24" s="17">
        <v>0</v>
      </c>
      <c r="C24" s="17">
        <v>0</v>
      </c>
      <c r="D24" s="17">
        <v>0.04</v>
      </c>
      <c r="E24" s="1" t="s">
        <v>2710</v>
      </c>
      <c r="G24" s="1" t="s">
        <v>2709</v>
      </c>
      <c r="H24" s="534" t="s">
        <v>2685</v>
      </c>
      <c r="I24" s="554"/>
    </row>
    <row r="25" spans="1:9" hidden="1" x14ac:dyDescent="0.2">
      <c r="A25" s="1" t="s">
        <v>961</v>
      </c>
      <c r="B25" s="17">
        <v>0</v>
      </c>
      <c r="C25" s="17">
        <v>0</v>
      </c>
      <c r="D25" s="17">
        <v>0.04</v>
      </c>
      <c r="E25" s="1" t="s">
        <v>2710</v>
      </c>
      <c r="G25" s="1" t="s">
        <v>2709</v>
      </c>
      <c r="H25" s="534" t="s">
        <v>2685</v>
      </c>
      <c r="I25" s="554"/>
    </row>
    <row r="26" spans="1:9" hidden="1" x14ac:dyDescent="0.2">
      <c r="A26" s="1" t="s">
        <v>962</v>
      </c>
      <c r="B26" s="17">
        <v>52</v>
      </c>
      <c r="C26" s="17">
        <v>21.4</v>
      </c>
      <c r="D26" s="17">
        <v>1.94</v>
      </c>
      <c r="E26" s="1">
        <v>-14.5</v>
      </c>
      <c r="F26" s="1">
        <v>21.7</v>
      </c>
      <c r="H26" s="534" t="s">
        <v>2683</v>
      </c>
      <c r="I26" s="554"/>
    </row>
    <row r="27" spans="1:9" x14ac:dyDescent="0.2">
      <c r="A27" s="25" t="s">
        <v>963</v>
      </c>
      <c r="B27" s="17" t="s">
        <v>144</v>
      </c>
      <c r="C27" s="17"/>
      <c r="D27" s="17"/>
      <c r="E27" s="25">
        <v>-8.9</v>
      </c>
      <c r="F27" s="1">
        <v>21.7</v>
      </c>
      <c r="H27" s="554">
        <v>-12.4</v>
      </c>
      <c r="I27" s="554">
        <v>22.8</v>
      </c>
    </row>
    <row r="28" spans="1:9" hidden="1" x14ac:dyDescent="0.2">
      <c r="A28" s="1" t="s">
        <v>964</v>
      </c>
      <c r="B28" s="17">
        <v>0</v>
      </c>
      <c r="C28" s="17">
        <v>0</v>
      </c>
      <c r="D28" s="17">
        <v>30.22</v>
      </c>
      <c r="E28" s="1" t="s">
        <v>2710</v>
      </c>
      <c r="G28" s="1" t="s">
        <v>2709</v>
      </c>
      <c r="H28" s="534" t="s">
        <v>2683</v>
      </c>
      <c r="I28" s="554"/>
    </row>
    <row r="29" spans="1:9" hidden="1" x14ac:dyDescent="0.2">
      <c r="A29" s="1" t="s">
        <v>965</v>
      </c>
      <c r="B29" s="17">
        <v>4</v>
      </c>
      <c r="C29" s="17">
        <v>1.65</v>
      </c>
      <c r="D29" s="17">
        <v>0</v>
      </c>
      <c r="E29" s="1" t="s">
        <v>2705</v>
      </c>
      <c r="H29" s="534" t="s">
        <v>2683</v>
      </c>
      <c r="I29" s="554"/>
    </row>
    <row r="30" spans="1:9" hidden="1" x14ac:dyDescent="0.2">
      <c r="A30" s="1" t="s">
        <v>966</v>
      </c>
      <c r="B30" s="17">
        <v>5</v>
      </c>
      <c r="C30" s="17">
        <v>2.06</v>
      </c>
      <c r="D30" s="17">
        <v>0</v>
      </c>
      <c r="E30" s="1" t="s">
        <v>2706</v>
      </c>
      <c r="H30" s="534" t="s">
        <v>2683</v>
      </c>
      <c r="I30" s="554"/>
    </row>
    <row r="31" spans="1:9" hidden="1" x14ac:dyDescent="0.2">
      <c r="A31" s="1" t="s">
        <v>84</v>
      </c>
      <c r="B31" s="17" t="s">
        <v>144</v>
      </c>
      <c r="C31" s="17"/>
      <c r="D31" s="17"/>
      <c r="E31" s="1">
        <v>-9.1999999999999993</v>
      </c>
      <c r="F31" s="553">
        <v>10.8</v>
      </c>
      <c r="G31" s="523" t="s">
        <v>967</v>
      </c>
      <c r="H31" s="554" t="s">
        <v>1427</v>
      </c>
      <c r="I31" s="554" t="s">
        <v>812</v>
      </c>
    </row>
    <row r="32" spans="1:9" x14ac:dyDescent="0.2">
      <c r="A32" s="589" t="s">
        <v>106</v>
      </c>
      <c r="B32" s="17" t="s">
        <v>144</v>
      </c>
      <c r="C32" s="17"/>
      <c r="D32" s="17"/>
      <c r="E32" s="587">
        <v>11.8</v>
      </c>
      <c r="F32" s="588">
        <v>15.8</v>
      </c>
      <c r="H32" s="554">
        <v>0</v>
      </c>
      <c r="I32" s="591">
        <v>11</v>
      </c>
    </row>
    <row r="33" spans="1:9" x14ac:dyDescent="0.2">
      <c r="A33" s="25" t="s">
        <v>968</v>
      </c>
      <c r="B33" s="17">
        <v>6</v>
      </c>
      <c r="C33" s="17">
        <v>2.4700000000000002</v>
      </c>
      <c r="D33" s="17">
        <v>0.75</v>
      </c>
      <c r="E33" s="25">
        <v>0</v>
      </c>
      <c r="F33" s="1">
        <v>27</v>
      </c>
      <c r="H33" s="554" t="s">
        <v>1427</v>
      </c>
      <c r="I33" s="554">
        <v>27.2</v>
      </c>
    </row>
    <row r="34" spans="1:9" hidden="1" x14ac:dyDescent="0.2">
      <c r="A34" s="1" t="s">
        <v>969</v>
      </c>
      <c r="B34" s="17">
        <v>0</v>
      </c>
      <c r="C34" s="17">
        <v>0</v>
      </c>
      <c r="D34" s="17">
        <v>7.0000000000000007E-2</v>
      </c>
      <c r="E34" s="1" t="s">
        <v>945</v>
      </c>
      <c r="H34" s="534" t="s">
        <v>945</v>
      </c>
      <c r="I34" s="554"/>
    </row>
    <row r="35" spans="1:9" hidden="1" x14ac:dyDescent="0.2">
      <c r="A35" s="1" t="s">
        <v>970</v>
      </c>
      <c r="B35" s="17">
        <v>0</v>
      </c>
      <c r="C35" s="17">
        <v>0</v>
      </c>
      <c r="D35" s="17">
        <v>0.04</v>
      </c>
      <c r="E35" s="1" t="s">
        <v>945</v>
      </c>
      <c r="H35" s="534" t="s">
        <v>945</v>
      </c>
      <c r="I35" s="554"/>
    </row>
    <row r="36" spans="1:9" hidden="1" x14ac:dyDescent="0.2">
      <c r="A36" s="1" t="s">
        <v>971</v>
      </c>
      <c r="B36" s="17">
        <v>41</v>
      </c>
      <c r="C36" s="17">
        <v>16.87</v>
      </c>
      <c r="D36" s="17">
        <v>0</v>
      </c>
      <c r="E36" s="1" t="s">
        <v>945</v>
      </c>
      <c r="H36" s="534" t="s">
        <v>945</v>
      </c>
      <c r="I36" s="554"/>
    </row>
    <row r="37" spans="1:9" hidden="1" x14ac:dyDescent="0.2">
      <c r="A37" s="79" t="s">
        <v>2708</v>
      </c>
      <c r="B37" s="17">
        <v>3</v>
      </c>
      <c r="C37" s="17">
        <v>1.23</v>
      </c>
      <c r="D37" s="17">
        <v>0</v>
      </c>
      <c r="E37" s="1">
        <v>9.1</v>
      </c>
      <c r="F37" s="1">
        <v>25</v>
      </c>
      <c r="H37" s="590">
        <v>8</v>
      </c>
      <c r="I37" s="554">
        <v>26.6</v>
      </c>
    </row>
    <row r="38" spans="1:9" x14ac:dyDescent="0.2">
      <c r="A38" s="25" t="s">
        <v>972</v>
      </c>
      <c r="B38" s="17" t="s">
        <v>942</v>
      </c>
      <c r="C38" s="17"/>
      <c r="D38" s="17"/>
      <c r="E38" s="25">
        <v>1.8</v>
      </c>
      <c r="F38" s="1">
        <v>21.9</v>
      </c>
      <c r="H38" s="554">
        <v>-6.5</v>
      </c>
      <c r="I38" s="554">
        <v>24.1</v>
      </c>
    </row>
    <row r="39" spans="1:9" x14ac:dyDescent="0.2">
      <c r="A39" s="25" t="s">
        <v>973</v>
      </c>
      <c r="B39" s="17">
        <v>0</v>
      </c>
      <c r="C39" s="17">
        <v>0</v>
      </c>
      <c r="D39" s="17">
        <v>7.0000000000000007E-2</v>
      </c>
      <c r="E39" s="25">
        <v>-1.2</v>
      </c>
      <c r="F39" s="1">
        <v>24.3</v>
      </c>
      <c r="H39" s="554" t="s">
        <v>1427</v>
      </c>
      <c r="I39" s="554">
        <v>24.8</v>
      </c>
    </row>
    <row r="40" spans="1:9" x14ac:dyDescent="0.2">
      <c r="A40" s="25" t="s">
        <v>974</v>
      </c>
      <c r="B40" s="17">
        <v>5</v>
      </c>
      <c r="C40" s="17">
        <v>2.06</v>
      </c>
      <c r="D40" s="17">
        <v>0</v>
      </c>
      <c r="E40" s="25">
        <v>-12.4</v>
      </c>
      <c r="F40" s="25">
        <v>20.8</v>
      </c>
      <c r="H40" s="554">
        <v>-18</v>
      </c>
      <c r="I40" s="554">
        <v>22.5</v>
      </c>
    </row>
    <row r="42" spans="1:9" x14ac:dyDescent="0.2">
      <c r="A42" s="1" t="s">
        <v>2707</v>
      </c>
    </row>
    <row r="43" spans="1:9" ht="14.25" x14ac:dyDescent="0.25">
      <c r="A43" s="25" t="s">
        <v>2759</v>
      </c>
    </row>
  </sheetData>
  <autoFilter ref="A1:F40">
    <filterColumn colId="0">
      <colorFilter dxfId="0" cellColor="0"/>
    </filterColumn>
  </autoFilter>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36"/>
  <sheetViews>
    <sheetView topLeftCell="A304" workbookViewId="0">
      <selection activeCell="Q331" sqref="Q331"/>
    </sheetView>
  </sheetViews>
  <sheetFormatPr baseColWidth="10" defaultColWidth="9.140625" defaultRowHeight="12.75" x14ac:dyDescent="0.2"/>
  <cols>
    <col min="1" max="1" width="20.85546875" style="145" customWidth="1"/>
    <col min="2" max="2" width="27" style="145" bestFit="1" customWidth="1"/>
    <col min="3" max="4" width="6.85546875" style="116" customWidth="1"/>
    <col min="5" max="7" width="4.85546875" style="148" customWidth="1"/>
    <col min="8" max="8" width="4.85546875" style="116" customWidth="1"/>
    <col min="9" max="10" width="4.85546875" style="148" customWidth="1"/>
    <col min="11" max="11" width="4.85546875" style="116" customWidth="1"/>
    <col min="12" max="12" width="4.85546875" style="148" customWidth="1"/>
    <col min="13" max="13" width="4.85546875" style="116" customWidth="1"/>
    <col min="14" max="16" width="4.85546875" style="148" customWidth="1"/>
    <col min="17" max="16384" width="9.140625" style="80"/>
  </cols>
  <sheetData>
    <row r="1" spans="1:16" ht="36.75" customHeight="1" x14ac:dyDescent="0.2">
      <c r="A1" s="602" t="s">
        <v>975</v>
      </c>
      <c r="B1" s="603" t="s">
        <v>976</v>
      </c>
      <c r="C1" s="604" t="s">
        <v>977</v>
      </c>
      <c r="D1" s="604"/>
      <c r="E1" s="605" t="s">
        <v>140</v>
      </c>
      <c r="F1" s="601" t="s">
        <v>143</v>
      </c>
      <c r="G1" s="601" t="s">
        <v>145</v>
      </c>
      <c r="H1" s="600" t="s">
        <v>147</v>
      </c>
      <c r="I1" s="601" t="s">
        <v>148</v>
      </c>
      <c r="J1" s="601" t="s">
        <v>149</v>
      </c>
      <c r="K1" s="600" t="s">
        <v>150</v>
      </c>
      <c r="L1" s="601" t="s">
        <v>152</v>
      </c>
      <c r="M1" s="600" t="s">
        <v>154</v>
      </c>
      <c r="N1" s="601" t="s">
        <v>155</v>
      </c>
      <c r="O1" s="601" t="s">
        <v>156</v>
      </c>
      <c r="P1" s="601" t="s">
        <v>978</v>
      </c>
    </row>
    <row r="2" spans="1:16" ht="19.5" customHeight="1" x14ac:dyDescent="0.2">
      <c r="A2" s="602"/>
      <c r="B2" s="603"/>
      <c r="C2" s="81" t="s">
        <v>979</v>
      </c>
      <c r="D2" s="81" t="s">
        <v>980</v>
      </c>
      <c r="E2" s="605"/>
      <c r="F2" s="601"/>
      <c r="G2" s="601"/>
      <c r="H2" s="600"/>
      <c r="I2" s="601"/>
      <c r="J2" s="601"/>
      <c r="K2" s="600"/>
      <c r="L2" s="601"/>
      <c r="M2" s="600"/>
      <c r="N2" s="601"/>
      <c r="O2" s="601"/>
      <c r="P2" s="601"/>
    </row>
    <row r="3" spans="1:16" s="86" customFormat="1" x14ac:dyDescent="0.2">
      <c r="A3" s="82" t="str">
        <f>A4</f>
        <v>Acacia</v>
      </c>
      <c r="B3" s="82" t="s">
        <v>981</v>
      </c>
      <c r="C3" s="83">
        <v>9.4</v>
      </c>
      <c r="D3" s="83">
        <v>27.7</v>
      </c>
      <c r="E3" s="84"/>
      <c r="F3" s="84"/>
      <c r="G3" s="84"/>
      <c r="H3" s="85">
        <v>1</v>
      </c>
      <c r="I3" s="84"/>
      <c r="J3" s="84"/>
      <c r="K3" s="85">
        <v>1</v>
      </c>
      <c r="L3" s="84"/>
      <c r="M3" s="85">
        <v>1</v>
      </c>
      <c r="N3" s="84"/>
      <c r="O3" s="84"/>
      <c r="P3" s="84"/>
    </row>
    <row r="4" spans="1:16" x14ac:dyDescent="0.2">
      <c r="A4" s="87" t="s">
        <v>982</v>
      </c>
      <c r="B4" s="88" t="s">
        <v>983</v>
      </c>
      <c r="C4" s="81"/>
      <c r="D4" s="81"/>
      <c r="E4" s="89"/>
      <c r="F4" s="89"/>
      <c r="G4" s="89"/>
      <c r="H4" s="89"/>
      <c r="I4" s="89"/>
      <c r="J4" s="89"/>
      <c r="K4" s="89"/>
      <c r="L4" s="89"/>
      <c r="M4" s="89" t="s">
        <v>984</v>
      </c>
      <c r="N4" s="89"/>
      <c r="O4" s="89"/>
      <c r="P4" s="89"/>
    </row>
    <row r="5" spans="1:16" x14ac:dyDescent="0.2">
      <c r="A5" s="90" t="s">
        <v>982</v>
      </c>
      <c r="B5" s="90" t="s">
        <v>985</v>
      </c>
      <c r="C5" s="98"/>
      <c r="D5" s="98"/>
      <c r="E5" s="91"/>
      <c r="F5" s="91"/>
      <c r="G5" s="91"/>
      <c r="H5" s="91"/>
      <c r="I5" s="91"/>
      <c r="J5" s="91"/>
      <c r="K5" s="91" t="s">
        <v>984</v>
      </c>
      <c r="L5" s="91"/>
      <c r="M5" s="91"/>
      <c r="N5" s="91"/>
      <c r="O5" s="91"/>
      <c r="P5" s="91"/>
    </row>
    <row r="6" spans="1:16" x14ac:dyDescent="0.2">
      <c r="A6" s="92" t="s">
        <v>982</v>
      </c>
      <c r="B6" s="90" t="s">
        <v>986</v>
      </c>
      <c r="C6" s="98"/>
      <c r="D6" s="98"/>
      <c r="E6" s="91"/>
      <c r="F6" s="91"/>
      <c r="G6" s="91"/>
      <c r="H6" s="91" t="s">
        <v>984</v>
      </c>
      <c r="I6" s="91"/>
      <c r="J6" s="91"/>
      <c r="K6" s="91"/>
      <c r="L6" s="91"/>
      <c r="M6" s="91"/>
      <c r="N6" s="91"/>
      <c r="O6" s="91"/>
      <c r="P6" s="91"/>
    </row>
    <row r="7" spans="1:16" s="96" customFormat="1" x14ac:dyDescent="0.2">
      <c r="A7" s="93" t="s">
        <v>937</v>
      </c>
      <c r="B7" s="93" t="s">
        <v>981</v>
      </c>
      <c r="C7" s="94">
        <v>2.7</v>
      </c>
      <c r="D7" s="94">
        <v>24</v>
      </c>
      <c r="E7" s="95"/>
      <c r="F7" s="95"/>
      <c r="G7" s="95"/>
      <c r="H7" s="95"/>
      <c r="I7" s="95"/>
      <c r="J7" s="95"/>
      <c r="K7" s="95"/>
      <c r="L7" s="95"/>
      <c r="M7" s="95">
        <v>2</v>
      </c>
      <c r="N7" s="95"/>
      <c r="O7" s="95"/>
      <c r="P7" s="95"/>
    </row>
    <row r="8" spans="1:16" x14ac:dyDescent="0.2">
      <c r="A8" s="92" t="s">
        <v>937</v>
      </c>
      <c r="B8" s="90" t="s">
        <v>987</v>
      </c>
      <c r="C8" s="97"/>
      <c r="D8" s="97"/>
      <c r="E8" s="91"/>
      <c r="F8" s="91"/>
      <c r="G8" s="91"/>
      <c r="H8" s="91"/>
      <c r="I8" s="91"/>
      <c r="J8" s="91"/>
      <c r="K8" s="91"/>
      <c r="L8" s="91"/>
      <c r="M8" s="91" t="s">
        <v>984</v>
      </c>
      <c r="N8" s="91"/>
      <c r="O8" s="91"/>
      <c r="P8" s="91"/>
    </row>
    <row r="9" spans="1:16" x14ac:dyDescent="0.2">
      <c r="A9" s="90" t="s">
        <v>937</v>
      </c>
      <c r="B9" s="90" t="s">
        <v>988</v>
      </c>
      <c r="C9" s="98"/>
      <c r="D9" s="98"/>
      <c r="E9" s="91"/>
      <c r="F9" s="91"/>
      <c r="G9" s="91"/>
      <c r="H9" s="91"/>
      <c r="I9" s="91"/>
      <c r="J9" s="91"/>
      <c r="K9" s="91"/>
      <c r="L9" s="91"/>
      <c r="M9" s="91" t="s">
        <v>984</v>
      </c>
      <c r="N9" s="91"/>
      <c r="O9" s="91"/>
      <c r="P9" s="91"/>
    </row>
    <row r="10" spans="1:16" s="96" customFormat="1" x14ac:dyDescent="0.2">
      <c r="A10" s="93" t="s">
        <v>866</v>
      </c>
      <c r="B10" s="93" t="s">
        <v>981</v>
      </c>
      <c r="C10" s="94">
        <v>3.4</v>
      </c>
      <c r="D10" s="94">
        <v>20.8</v>
      </c>
      <c r="E10" s="95"/>
      <c r="F10" s="95">
        <v>1</v>
      </c>
      <c r="G10" s="95"/>
      <c r="H10" s="95"/>
      <c r="I10" s="95"/>
      <c r="J10" s="95"/>
      <c r="K10" s="95"/>
      <c r="L10" s="95"/>
      <c r="M10" s="95">
        <v>2</v>
      </c>
      <c r="N10" s="95"/>
      <c r="O10" s="95">
        <v>2</v>
      </c>
      <c r="P10" s="95"/>
    </row>
    <row r="11" spans="1:16" x14ac:dyDescent="0.2">
      <c r="A11" s="90" t="s">
        <v>866</v>
      </c>
      <c r="B11" s="90" t="s">
        <v>989</v>
      </c>
      <c r="C11" s="98"/>
      <c r="D11" s="98"/>
      <c r="E11" s="91"/>
      <c r="F11" s="91"/>
      <c r="G11" s="91"/>
      <c r="H11" s="91"/>
      <c r="I11" s="91"/>
      <c r="J11" s="91"/>
      <c r="K11" s="91"/>
      <c r="L11" s="91"/>
      <c r="M11" s="91" t="s">
        <v>984</v>
      </c>
      <c r="N11" s="91"/>
      <c r="O11" s="91"/>
      <c r="P11" s="91"/>
    </row>
    <row r="12" spans="1:16" x14ac:dyDescent="0.2">
      <c r="A12" s="90" t="s">
        <v>866</v>
      </c>
      <c r="B12" s="90" t="s">
        <v>990</v>
      </c>
      <c r="C12" s="98"/>
      <c r="D12" s="98"/>
      <c r="E12" s="91"/>
      <c r="F12" s="91"/>
      <c r="G12" s="91"/>
      <c r="H12" s="91"/>
      <c r="I12" s="91"/>
      <c r="J12" s="91"/>
      <c r="K12" s="91"/>
      <c r="L12" s="91"/>
      <c r="M12" s="91"/>
      <c r="N12" s="91"/>
      <c r="O12" s="91" t="s">
        <v>984</v>
      </c>
      <c r="P12" s="91"/>
    </row>
    <row r="13" spans="1:16" x14ac:dyDescent="0.2">
      <c r="A13" s="90" t="s">
        <v>866</v>
      </c>
      <c r="B13" s="90" t="s">
        <v>991</v>
      </c>
      <c r="C13" s="98"/>
      <c r="D13" s="98"/>
      <c r="E13" s="91"/>
      <c r="F13" s="91"/>
      <c r="G13" s="91"/>
      <c r="H13" s="91"/>
      <c r="I13" s="91"/>
      <c r="J13" s="91"/>
      <c r="K13" s="91"/>
      <c r="L13" s="91"/>
      <c r="M13" s="91" t="s">
        <v>984</v>
      </c>
      <c r="N13" s="91"/>
      <c r="O13" s="91"/>
      <c r="P13" s="91"/>
    </row>
    <row r="14" spans="1:16" x14ac:dyDescent="0.2">
      <c r="A14" s="90" t="s">
        <v>866</v>
      </c>
      <c r="B14" s="90" t="s">
        <v>992</v>
      </c>
      <c r="C14" s="98"/>
      <c r="D14" s="98"/>
      <c r="E14" s="91"/>
      <c r="F14" s="91" t="s">
        <v>984</v>
      </c>
      <c r="G14" s="91"/>
      <c r="H14" s="91"/>
      <c r="I14" s="91"/>
      <c r="J14" s="91"/>
      <c r="K14" s="91"/>
      <c r="L14" s="91"/>
      <c r="M14" s="91"/>
      <c r="N14" s="91"/>
      <c r="O14" s="91" t="s">
        <v>984</v>
      </c>
      <c r="P14" s="91"/>
    </row>
    <row r="15" spans="1:16" s="96" customFormat="1" x14ac:dyDescent="0.2">
      <c r="A15" s="99" t="s">
        <v>993</v>
      </c>
      <c r="B15" s="93" t="s">
        <v>994</v>
      </c>
      <c r="C15" s="94" t="s">
        <v>234</v>
      </c>
      <c r="D15" s="94" t="s">
        <v>234</v>
      </c>
      <c r="E15" s="95"/>
      <c r="F15" s="95"/>
      <c r="G15" s="95"/>
      <c r="H15" s="95"/>
      <c r="I15" s="95"/>
      <c r="J15" s="95"/>
      <c r="K15" s="95"/>
      <c r="L15" s="95"/>
      <c r="M15" s="95">
        <v>1</v>
      </c>
      <c r="N15" s="95"/>
      <c r="O15" s="95"/>
      <c r="P15" s="95"/>
    </row>
    <row r="16" spans="1:16" s="103" customFormat="1" x14ac:dyDescent="0.2">
      <c r="A16" s="100" t="s">
        <v>234</v>
      </c>
      <c r="B16" s="100" t="s">
        <v>995</v>
      </c>
      <c r="C16" s="101" t="s">
        <v>234</v>
      </c>
      <c r="D16" s="101" t="s">
        <v>234</v>
      </c>
      <c r="E16" s="102"/>
      <c r="F16" s="102">
        <v>1</v>
      </c>
      <c r="G16" s="102"/>
      <c r="H16" s="102"/>
      <c r="I16" s="102"/>
      <c r="J16" s="102"/>
      <c r="K16" s="102"/>
      <c r="L16" s="102"/>
      <c r="M16" s="102"/>
      <c r="N16" s="102"/>
      <c r="O16" s="102"/>
      <c r="P16" s="102"/>
    </row>
    <row r="17" spans="1:16" s="96" customFormat="1" x14ac:dyDescent="0.2">
      <c r="A17" s="104" t="s">
        <v>996</v>
      </c>
      <c r="B17" s="104" t="s">
        <v>997</v>
      </c>
      <c r="C17" s="105">
        <v>26.6</v>
      </c>
      <c r="D17" s="106">
        <v>27.7</v>
      </c>
      <c r="E17" s="95"/>
      <c r="F17" s="95"/>
      <c r="G17" s="107">
        <v>1</v>
      </c>
      <c r="H17" s="95"/>
      <c r="I17" s="95"/>
      <c r="J17" s="95"/>
      <c r="K17" s="95"/>
      <c r="L17" s="95"/>
      <c r="M17" s="95"/>
      <c r="N17" s="95"/>
      <c r="O17" s="95"/>
      <c r="P17" s="95"/>
    </row>
    <row r="18" spans="1:16" s="96" customFormat="1" x14ac:dyDescent="0.2">
      <c r="A18" s="93" t="s">
        <v>998</v>
      </c>
      <c r="B18" s="93" t="s">
        <v>999</v>
      </c>
      <c r="C18" s="94">
        <v>6.9</v>
      </c>
      <c r="D18" s="94">
        <v>26.7</v>
      </c>
      <c r="E18" s="95"/>
      <c r="F18" s="95"/>
      <c r="G18" s="95"/>
      <c r="H18" s="95">
        <v>1</v>
      </c>
      <c r="I18" s="95"/>
      <c r="J18" s="95"/>
      <c r="K18" s="95"/>
      <c r="L18" s="95"/>
      <c r="M18" s="95">
        <v>1</v>
      </c>
      <c r="N18" s="95"/>
      <c r="O18" s="95"/>
      <c r="P18" s="95"/>
    </row>
    <row r="19" spans="1:16" s="103" customFormat="1" x14ac:dyDescent="0.2">
      <c r="A19" s="100" t="s">
        <v>234</v>
      </c>
      <c r="B19" s="100" t="s">
        <v>1000</v>
      </c>
      <c r="C19" s="101" t="s">
        <v>234</v>
      </c>
      <c r="D19" s="101" t="s">
        <v>234</v>
      </c>
      <c r="E19" s="102">
        <v>1</v>
      </c>
      <c r="F19" s="102"/>
      <c r="G19" s="102"/>
      <c r="H19" s="102"/>
      <c r="I19" s="102"/>
      <c r="J19" s="102"/>
      <c r="K19" s="102"/>
      <c r="L19" s="102"/>
      <c r="M19" s="102"/>
      <c r="N19" s="102"/>
      <c r="O19" s="102"/>
      <c r="P19" s="102"/>
    </row>
    <row r="20" spans="1:16" s="96" customFormat="1" x14ac:dyDescent="0.2">
      <c r="A20" s="93" t="s">
        <v>938</v>
      </c>
      <c r="B20" s="93" t="s">
        <v>1001</v>
      </c>
      <c r="C20" s="94">
        <v>-13.3</v>
      </c>
      <c r="D20" s="94">
        <v>27.4</v>
      </c>
      <c r="E20" s="95"/>
      <c r="F20" s="95"/>
      <c r="G20" s="95"/>
      <c r="H20" s="95"/>
      <c r="I20" s="95"/>
      <c r="J20" s="95"/>
      <c r="K20" s="95"/>
      <c r="L20" s="95"/>
      <c r="M20" s="95"/>
      <c r="N20" s="95">
        <v>1</v>
      </c>
      <c r="O20" s="95"/>
      <c r="P20" s="95"/>
    </row>
    <row r="21" spans="1:16" s="96" customFormat="1" x14ac:dyDescent="0.2">
      <c r="A21" s="93" t="s">
        <v>1002</v>
      </c>
      <c r="B21" s="93" t="s">
        <v>1003</v>
      </c>
      <c r="C21" s="94">
        <v>5.6</v>
      </c>
      <c r="D21" s="94">
        <v>22.4</v>
      </c>
      <c r="E21" s="95"/>
      <c r="F21" s="95"/>
      <c r="G21" s="95"/>
      <c r="H21" s="95"/>
      <c r="I21" s="95"/>
      <c r="J21" s="95"/>
      <c r="K21" s="95"/>
      <c r="L21" s="95"/>
      <c r="M21" s="95">
        <v>1</v>
      </c>
      <c r="N21" s="95">
        <v>1</v>
      </c>
      <c r="O21" s="95"/>
      <c r="P21" s="95"/>
    </row>
    <row r="22" spans="1:16" s="96" customFormat="1" x14ac:dyDescent="0.2">
      <c r="A22" s="93" t="s">
        <v>1004</v>
      </c>
      <c r="B22" s="93" t="s">
        <v>1005</v>
      </c>
      <c r="C22" s="94">
        <v>4.2</v>
      </c>
      <c r="D22" s="94">
        <v>16.600000000000001</v>
      </c>
      <c r="E22" s="95"/>
      <c r="F22" s="95"/>
      <c r="G22" s="95"/>
      <c r="H22" s="95"/>
      <c r="I22" s="95"/>
      <c r="J22" s="95"/>
      <c r="K22" s="95"/>
      <c r="L22" s="95"/>
      <c r="M22" s="95"/>
      <c r="N22" s="95">
        <v>1</v>
      </c>
      <c r="O22" s="109">
        <v>1</v>
      </c>
      <c r="P22" s="95"/>
    </row>
    <row r="23" spans="1:16" s="96" customFormat="1" x14ac:dyDescent="0.2">
      <c r="A23" s="93" t="s">
        <v>1006</v>
      </c>
      <c r="B23" s="93" t="s">
        <v>1007</v>
      </c>
      <c r="C23" s="94">
        <v>11.2</v>
      </c>
      <c r="D23" s="94">
        <v>20.8</v>
      </c>
      <c r="E23" s="95"/>
      <c r="F23" s="95"/>
      <c r="G23" s="95"/>
      <c r="H23" s="95"/>
      <c r="I23" s="95"/>
      <c r="J23" s="95"/>
      <c r="K23" s="95"/>
      <c r="L23" s="95"/>
      <c r="M23" s="95"/>
      <c r="N23" s="95"/>
      <c r="O23" s="95">
        <v>1</v>
      </c>
      <c r="P23" s="95"/>
    </row>
    <row r="24" spans="1:16" s="103" customFormat="1" x14ac:dyDescent="0.2">
      <c r="A24" s="100" t="s">
        <v>234</v>
      </c>
      <c r="B24" s="100" t="s">
        <v>1008</v>
      </c>
      <c r="C24" s="101" t="s">
        <v>234</v>
      </c>
      <c r="D24" s="101" t="s">
        <v>234</v>
      </c>
      <c r="E24" s="102"/>
      <c r="F24" s="102"/>
      <c r="G24" s="102"/>
      <c r="H24" s="102"/>
      <c r="I24" s="102"/>
      <c r="J24" s="102"/>
      <c r="K24" s="102"/>
      <c r="L24" s="102"/>
      <c r="M24" s="102"/>
      <c r="N24" s="102"/>
      <c r="O24" s="102"/>
      <c r="P24" s="102">
        <v>1</v>
      </c>
    </row>
    <row r="25" spans="1:16" s="96" customFormat="1" x14ac:dyDescent="0.2">
      <c r="A25" s="93" t="s">
        <v>1009</v>
      </c>
      <c r="B25" s="93" t="s">
        <v>1010</v>
      </c>
      <c r="C25" s="94">
        <v>-7.2</v>
      </c>
      <c r="D25" s="94">
        <v>21.3</v>
      </c>
      <c r="E25" s="95"/>
      <c r="F25" s="95"/>
      <c r="G25" s="95"/>
      <c r="H25" s="95"/>
      <c r="I25" s="95"/>
      <c r="J25" s="95"/>
      <c r="K25" s="95"/>
      <c r="L25" s="95"/>
      <c r="M25" s="95">
        <v>1</v>
      </c>
      <c r="N25" s="95"/>
      <c r="O25" s="95"/>
      <c r="P25" s="95"/>
    </row>
    <row r="26" spans="1:16" s="96" customFormat="1" x14ac:dyDescent="0.2">
      <c r="A26" s="110" t="s">
        <v>1011</v>
      </c>
      <c r="B26" s="93" t="s">
        <v>1012</v>
      </c>
      <c r="C26" s="94">
        <v>17.600000000000001</v>
      </c>
      <c r="D26" s="94">
        <v>27.4</v>
      </c>
      <c r="E26" s="95"/>
      <c r="F26" s="95"/>
      <c r="G26" s="95"/>
      <c r="H26" s="95"/>
      <c r="I26" s="95"/>
      <c r="J26" s="95"/>
      <c r="K26" s="95">
        <v>1</v>
      </c>
      <c r="L26" s="95"/>
      <c r="M26" s="95"/>
      <c r="N26" s="95"/>
      <c r="O26" s="95"/>
      <c r="P26" s="95"/>
    </row>
    <row r="27" spans="1:16" s="96" customFormat="1" x14ac:dyDescent="0.2">
      <c r="A27" s="111" t="s">
        <v>857</v>
      </c>
      <c r="B27" s="93" t="s">
        <v>981</v>
      </c>
      <c r="C27" s="94">
        <v>-1.1000000000000001</v>
      </c>
      <c r="D27" s="94">
        <v>27.7</v>
      </c>
      <c r="E27" s="95"/>
      <c r="F27" s="95">
        <v>1</v>
      </c>
      <c r="G27" s="95">
        <v>1</v>
      </c>
      <c r="H27" s="95"/>
      <c r="I27" s="95"/>
      <c r="J27" s="95"/>
      <c r="K27" s="95">
        <v>1</v>
      </c>
      <c r="L27" s="95">
        <v>1</v>
      </c>
      <c r="M27" s="95">
        <v>1</v>
      </c>
      <c r="N27" s="95"/>
      <c r="O27" s="95">
        <v>1</v>
      </c>
      <c r="P27" s="95">
        <v>1</v>
      </c>
    </row>
    <row r="28" spans="1:16" x14ac:dyDescent="0.2">
      <c r="A28" s="90" t="s">
        <v>857</v>
      </c>
      <c r="B28" s="90" t="s">
        <v>1013</v>
      </c>
      <c r="C28" s="98"/>
      <c r="D28" s="98"/>
      <c r="E28" s="91"/>
      <c r="F28" s="91" t="s">
        <v>984</v>
      </c>
      <c r="G28" s="91"/>
      <c r="H28" s="91"/>
      <c r="I28" s="91"/>
      <c r="J28" s="91"/>
      <c r="K28" s="91"/>
      <c r="L28" s="91"/>
      <c r="M28" s="91"/>
      <c r="N28" s="91"/>
      <c r="O28" s="91"/>
      <c r="P28" s="91"/>
    </row>
    <row r="29" spans="1:16" x14ac:dyDescent="0.2">
      <c r="A29" s="90" t="s">
        <v>857</v>
      </c>
      <c r="B29" s="90" t="s">
        <v>1014</v>
      </c>
      <c r="C29" s="98"/>
      <c r="D29" s="98"/>
      <c r="E29" s="91"/>
      <c r="F29" s="91"/>
      <c r="G29" s="91"/>
      <c r="H29" s="91"/>
      <c r="I29" s="91"/>
      <c r="J29" s="91"/>
      <c r="K29" s="91"/>
      <c r="L29" s="91"/>
      <c r="M29" s="91" t="s">
        <v>984</v>
      </c>
      <c r="N29" s="91"/>
      <c r="O29" s="91" t="s">
        <v>984</v>
      </c>
      <c r="P29" s="91" t="s">
        <v>984</v>
      </c>
    </row>
    <row r="30" spans="1:16" x14ac:dyDescent="0.2">
      <c r="A30" s="90" t="s">
        <v>857</v>
      </c>
      <c r="B30" s="90" t="s">
        <v>1015</v>
      </c>
      <c r="C30" s="98"/>
      <c r="D30" s="98"/>
      <c r="E30" s="91"/>
      <c r="F30" s="91"/>
      <c r="G30" s="91" t="s">
        <v>984</v>
      </c>
      <c r="H30" s="91"/>
      <c r="I30" s="91"/>
      <c r="J30" s="91"/>
      <c r="K30" s="91" t="s">
        <v>984</v>
      </c>
      <c r="L30" s="91" t="s">
        <v>984</v>
      </c>
      <c r="M30" s="91"/>
      <c r="N30" s="91"/>
      <c r="O30" s="91"/>
      <c r="P30" s="91"/>
    </row>
    <row r="31" spans="1:16" s="103" customFormat="1" x14ac:dyDescent="0.2">
      <c r="A31" s="100" t="s">
        <v>234</v>
      </c>
      <c r="B31" s="100" t="s">
        <v>1016</v>
      </c>
      <c r="C31" s="101" t="s">
        <v>234</v>
      </c>
      <c r="D31" s="101" t="s">
        <v>234</v>
      </c>
      <c r="E31" s="102"/>
      <c r="F31" s="102"/>
      <c r="G31" s="102"/>
      <c r="H31" s="102"/>
      <c r="I31" s="102">
        <v>1</v>
      </c>
      <c r="J31" s="102"/>
      <c r="K31" s="102"/>
      <c r="L31" s="102"/>
      <c r="M31" s="102"/>
      <c r="N31" s="102"/>
      <c r="O31" s="102"/>
      <c r="P31" s="102"/>
    </row>
    <row r="32" spans="1:16" s="96" customFormat="1" x14ac:dyDescent="0.2">
      <c r="A32" s="93" t="s">
        <v>1017</v>
      </c>
      <c r="B32" s="93" t="s">
        <v>1018</v>
      </c>
      <c r="C32" s="94" t="s">
        <v>234</v>
      </c>
      <c r="D32" s="94" t="s">
        <v>234</v>
      </c>
      <c r="E32" s="95"/>
      <c r="F32" s="95"/>
      <c r="G32" s="95"/>
      <c r="H32" s="95"/>
      <c r="I32" s="95"/>
      <c r="J32" s="95"/>
      <c r="K32" s="95"/>
      <c r="L32" s="95"/>
      <c r="M32" s="95">
        <v>1</v>
      </c>
      <c r="N32" s="95"/>
      <c r="O32" s="95"/>
      <c r="P32" s="95"/>
    </row>
    <row r="33" spans="1:16" s="96" customFormat="1" x14ac:dyDescent="0.2">
      <c r="A33" s="93" t="s">
        <v>1019</v>
      </c>
      <c r="B33" s="93" t="s">
        <v>1020</v>
      </c>
      <c r="C33" s="94" t="s">
        <v>234</v>
      </c>
      <c r="D33" s="94" t="s">
        <v>234</v>
      </c>
      <c r="E33" s="95"/>
      <c r="F33" s="95"/>
      <c r="G33" s="95"/>
      <c r="H33" s="95"/>
      <c r="I33" s="95"/>
      <c r="J33" s="95">
        <v>1</v>
      </c>
      <c r="K33" s="95"/>
      <c r="L33" s="95"/>
      <c r="M33" s="95"/>
      <c r="N33" s="95"/>
      <c r="O33" s="95"/>
      <c r="P33" s="95"/>
    </row>
    <row r="34" spans="1:16" s="103" customFormat="1" x14ac:dyDescent="0.2">
      <c r="A34" s="100" t="s">
        <v>234</v>
      </c>
      <c r="B34" s="100" t="s">
        <v>1021</v>
      </c>
      <c r="C34" s="101" t="s">
        <v>234</v>
      </c>
      <c r="D34" s="101" t="s">
        <v>234</v>
      </c>
      <c r="E34" s="102"/>
      <c r="F34" s="102"/>
      <c r="G34" s="102"/>
      <c r="H34" s="102"/>
      <c r="I34" s="102"/>
      <c r="J34" s="102">
        <v>1</v>
      </c>
      <c r="K34" s="102"/>
      <c r="L34" s="102"/>
      <c r="M34" s="102"/>
      <c r="N34" s="102"/>
      <c r="O34" s="102"/>
      <c r="P34" s="102"/>
    </row>
    <row r="35" spans="1:16" s="96" customFormat="1" x14ac:dyDescent="0.2">
      <c r="A35" s="93" t="s">
        <v>1022</v>
      </c>
      <c r="B35" s="93" t="s">
        <v>1023</v>
      </c>
      <c r="C35" s="94">
        <v>-5.3</v>
      </c>
      <c r="D35" s="94">
        <v>27.7</v>
      </c>
      <c r="E35" s="112">
        <v>1</v>
      </c>
      <c r="F35" s="95"/>
      <c r="G35" s="95"/>
      <c r="H35" s="95"/>
      <c r="I35" s="95"/>
      <c r="J35" s="95"/>
      <c r="K35" s="95"/>
      <c r="L35" s="95"/>
      <c r="M35" s="95"/>
      <c r="N35" s="95"/>
      <c r="O35" s="95"/>
      <c r="P35" s="95"/>
    </row>
    <row r="36" spans="1:16" s="96" customFormat="1" x14ac:dyDescent="0.2">
      <c r="A36" s="110" t="s">
        <v>1024</v>
      </c>
      <c r="B36" s="93" t="s">
        <v>1025</v>
      </c>
      <c r="C36" s="94" t="s">
        <v>234</v>
      </c>
      <c r="D36" s="94" t="s">
        <v>234</v>
      </c>
      <c r="E36" s="95"/>
      <c r="F36" s="95"/>
      <c r="G36" s="95"/>
      <c r="H36" s="95"/>
      <c r="I36" s="95"/>
      <c r="J36" s="95"/>
      <c r="K36" s="95"/>
      <c r="L36" s="95"/>
      <c r="M36" s="95">
        <v>1</v>
      </c>
      <c r="N36" s="95"/>
      <c r="O36" s="95"/>
      <c r="P36" s="95"/>
    </row>
    <row r="37" spans="1:16" s="96" customFormat="1" x14ac:dyDescent="0.2">
      <c r="A37" s="110" t="s">
        <v>1026</v>
      </c>
      <c r="B37" s="93" t="s">
        <v>1027</v>
      </c>
      <c r="C37" s="94">
        <v>10</v>
      </c>
      <c r="D37" s="94">
        <v>24</v>
      </c>
      <c r="E37" s="95">
        <v>1</v>
      </c>
      <c r="F37" s="95"/>
      <c r="G37" s="95"/>
      <c r="H37" s="95"/>
      <c r="I37" s="95"/>
      <c r="J37" s="95"/>
      <c r="K37" s="95"/>
      <c r="L37" s="95"/>
      <c r="M37" s="95"/>
      <c r="N37" s="95"/>
      <c r="O37" s="95"/>
      <c r="P37" s="95"/>
    </row>
    <row r="38" spans="1:16" s="96" customFormat="1" x14ac:dyDescent="0.2">
      <c r="A38" s="93" t="s">
        <v>1028</v>
      </c>
      <c r="B38" s="93" t="s">
        <v>1029</v>
      </c>
      <c r="C38" s="94" t="s">
        <v>234</v>
      </c>
      <c r="D38" s="94" t="s">
        <v>234</v>
      </c>
      <c r="E38" s="95"/>
      <c r="F38" s="95"/>
      <c r="G38" s="95"/>
      <c r="H38" s="95"/>
      <c r="I38" s="95"/>
      <c r="J38" s="95"/>
      <c r="K38" s="95"/>
      <c r="L38" s="95">
        <v>1</v>
      </c>
      <c r="M38" s="95"/>
      <c r="N38" s="95"/>
      <c r="O38" s="95"/>
      <c r="P38" s="95"/>
    </row>
    <row r="39" spans="1:16" s="103" customFormat="1" x14ac:dyDescent="0.2">
      <c r="A39" s="100" t="s">
        <v>234</v>
      </c>
      <c r="B39" s="100" t="s">
        <v>1030</v>
      </c>
      <c r="C39" s="101" t="s">
        <v>234</v>
      </c>
      <c r="D39" s="101" t="s">
        <v>234</v>
      </c>
      <c r="E39" s="102"/>
      <c r="F39" s="102"/>
      <c r="G39" s="102"/>
      <c r="H39" s="102"/>
      <c r="I39" s="102"/>
      <c r="J39" s="102"/>
      <c r="K39" s="102"/>
      <c r="L39" s="102">
        <v>1</v>
      </c>
      <c r="M39" s="102"/>
      <c r="N39" s="102"/>
      <c r="O39" s="102"/>
      <c r="P39" s="102"/>
    </row>
    <row r="40" spans="1:16" s="103" customFormat="1" x14ac:dyDescent="0.2">
      <c r="A40" s="100" t="s">
        <v>234</v>
      </c>
      <c r="B40" s="100" t="s">
        <v>1031</v>
      </c>
      <c r="C40" s="101" t="s">
        <v>234</v>
      </c>
      <c r="D40" s="101" t="s">
        <v>234</v>
      </c>
      <c r="E40" s="102">
        <v>1</v>
      </c>
      <c r="F40" s="102"/>
      <c r="G40" s="102"/>
      <c r="H40" s="102"/>
      <c r="I40" s="102"/>
      <c r="J40" s="102"/>
      <c r="K40" s="102"/>
      <c r="L40" s="102"/>
      <c r="M40" s="102">
        <v>1</v>
      </c>
      <c r="N40" s="102"/>
      <c r="O40" s="102"/>
      <c r="P40" s="102"/>
    </row>
    <row r="41" spans="1:16" x14ac:dyDescent="0.2">
      <c r="A41" s="113" t="s">
        <v>450</v>
      </c>
      <c r="B41" s="93" t="s">
        <v>1032</v>
      </c>
      <c r="C41" s="94">
        <v>12.9</v>
      </c>
      <c r="D41" s="114">
        <v>21.3</v>
      </c>
      <c r="E41" s="95"/>
      <c r="F41" s="95"/>
      <c r="G41" s="95">
        <v>1</v>
      </c>
      <c r="H41" s="95">
        <v>1</v>
      </c>
      <c r="I41" s="95"/>
      <c r="J41" s="95"/>
      <c r="K41" s="115">
        <v>1</v>
      </c>
      <c r="L41" s="95">
        <v>1</v>
      </c>
      <c r="M41" s="95">
        <v>1</v>
      </c>
      <c r="N41" s="91"/>
      <c r="O41" s="91"/>
      <c r="P41" s="91"/>
    </row>
    <row r="42" spans="1:16" s="103" customFormat="1" x14ac:dyDescent="0.2">
      <c r="A42" s="100" t="s">
        <v>234</v>
      </c>
      <c r="B42" s="100" t="s">
        <v>1033</v>
      </c>
      <c r="C42" s="101" t="s">
        <v>234</v>
      </c>
      <c r="D42" s="101" t="s">
        <v>234</v>
      </c>
      <c r="E42" s="102">
        <v>1</v>
      </c>
      <c r="F42" s="102"/>
      <c r="G42" s="102"/>
      <c r="H42" s="102"/>
      <c r="I42" s="102"/>
      <c r="J42" s="102"/>
      <c r="K42" s="102"/>
      <c r="L42" s="102"/>
      <c r="M42" s="102"/>
      <c r="N42" s="102"/>
      <c r="O42" s="102"/>
      <c r="P42" s="102"/>
    </row>
    <row r="43" spans="1:16" s="96" customFormat="1" x14ac:dyDescent="0.2">
      <c r="A43" s="93" t="s">
        <v>1034</v>
      </c>
      <c r="B43" s="93" t="s">
        <v>981</v>
      </c>
      <c r="C43" s="94">
        <v>10.8</v>
      </c>
      <c r="D43" s="94">
        <v>27.7</v>
      </c>
      <c r="E43" s="95"/>
      <c r="F43" s="95">
        <v>1</v>
      </c>
      <c r="G43" s="95"/>
      <c r="H43" s="95"/>
      <c r="I43" s="95"/>
      <c r="J43" s="95"/>
      <c r="K43" s="95">
        <v>1</v>
      </c>
      <c r="L43" s="95"/>
      <c r="M43" s="95">
        <v>1</v>
      </c>
      <c r="N43" s="95"/>
      <c r="O43" s="95"/>
      <c r="P43" s="95"/>
    </row>
    <row r="44" spans="1:16" x14ac:dyDescent="0.2">
      <c r="A44" s="92" t="s">
        <v>1034</v>
      </c>
      <c r="B44" s="90" t="s">
        <v>1035</v>
      </c>
      <c r="E44" s="91"/>
      <c r="F44" s="91"/>
      <c r="G44" s="91"/>
      <c r="H44" s="91"/>
      <c r="I44" s="91"/>
      <c r="J44" s="91"/>
      <c r="K44" s="91" t="s">
        <v>984</v>
      </c>
      <c r="L44" s="91"/>
      <c r="M44" s="91" t="s">
        <v>984</v>
      </c>
      <c r="N44" s="91"/>
      <c r="O44" s="91"/>
      <c r="P44" s="91"/>
    </row>
    <row r="45" spans="1:16" x14ac:dyDescent="0.2">
      <c r="A45" s="92" t="s">
        <v>1034</v>
      </c>
      <c r="B45" s="90" t="s">
        <v>1036</v>
      </c>
      <c r="C45" s="98"/>
      <c r="D45" s="98"/>
      <c r="E45" s="91"/>
      <c r="F45" s="91" t="s">
        <v>984</v>
      </c>
      <c r="G45" s="91"/>
      <c r="H45" s="91"/>
      <c r="I45" s="91"/>
      <c r="J45" s="91"/>
      <c r="K45" s="91"/>
      <c r="L45" s="91"/>
      <c r="M45" s="91"/>
      <c r="N45" s="91"/>
      <c r="O45" s="91"/>
      <c r="P45" s="91"/>
    </row>
    <row r="46" spans="1:16" s="103" customFormat="1" x14ac:dyDescent="0.2">
      <c r="A46" s="100" t="s">
        <v>234</v>
      </c>
      <c r="B46" s="100" t="s">
        <v>1037</v>
      </c>
      <c r="C46" s="101" t="s">
        <v>234</v>
      </c>
      <c r="D46" s="101" t="s">
        <v>234</v>
      </c>
      <c r="E46" s="102"/>
      <c r="F46" s="102"/>
      <c r="G46" s="102"/>
      <c r="H46" s="102"/>
      <c r="I46" s="102"/>
      <c r="J46" s="102"/>
      <c r="K46" s="102"/>
      <c r="L46" s="102"/>
      <c r="M46" s="102">
        <v>1</v>
      </c>
      <c r="N46" s="102"/>
      <c r="O46" s="102"/>
      <c r="P46" s="102"/>
    </row>
    <row r="47" spans="1:16" s="96" customFormat="1" x14ac:dyDescent="0.2">
      <c r="A47" s="110" t="s">
        <v>1038</v>
      </c>
      <c r="B47" s="93" t="s">
        <v>1039</v>
      </c>
      <c r="C47" s="94" t="s">
        <v>234</v>
      </c>
      <c r="D47" s="94" t="s">
        <v>234</v>
      </c>
      <c r="E47" s="95"/>
      <c r="F47" s="95"/>
      <c r="G47" s="95"/>
      <c r="H47" s="95"/>
      <c r="I47" s="95"/>
      <c r="J47" s="95"/>
      <c r="K47" s="95"/>
      <c r="L47" s="95"/>
      <c r="M47" s="95">
        <v>1</v>
      </c>
      <c r="N47" s="95"/>
      <c r="O47" s="95"/>
      <c r="P47" s="95"/>
    </row>
    <row r="48" spans="1:16" s="96" customFormat="1" x14ac:dyDescent="0.2">
      <c r="A48" s="110" t="s">
        <v>1040</v>
      </c>
      <c r="B48" s="93" t="s">
        <v>1041</v>
      </c>
      <c r="C48" s="94">
        <v>13.8</v>
      </c>
      <c r="D48" s="94">
        <v>27.7</v>
      </c>
      <c r="E48" s="95"/>
      <c r="F48" s="95"/>
      <c r="G48" s="95"/>
      <c r="H48" s="95">
        <v>1</v>
      </c>
      <c r="I48" s="95"/>
      <c r="J48" s="95"/>
      <c r="K48" s="95">
        <v>1</v>
      </c>
      <c r="L48" s="95"/>
      <c r="M48" s="95"/>
      <c r="N48" s="95"/>
      <c r="O48" s="95"/>
      <c r="P48" s="95"/>
    </row>
    <row r="49" spans="1:16" x14ac:dyDescent="0.2">
      <c r="A49" s="93" t="s">
        <v>38</v>
      </c>
      <c r="B49" s="93" t="s">
        <v>981</v>
      </c>
      <c r="C49" s="94">
        <v>0</v>
      </c>
      <c r="D49" s="94">
        <v>25.8</v>
      </c>
      <c r="E49" s="95"/>
      <c r="F49" s="95"/>
      <c r="G49" s="95"/>
      <c r="H49" s="95"/>
      <c r="I49" s="95"/>
      <c r="J49" s="95"/>
      <c r="K49" s="95">
        <v>1</v>
      </c>
      <c r="L49" s="95"/>
      <c r="M49" s="95">
        <v>1</v>
      </c>
      <c r="N49" s="95">
        <v>1</v>
      </c>
      <c r="O49" s="95">
        <v>1</v>
      </c>
      <c r="P49" s="91"/>
    </row>
    <row r="50" spans="1:16" x14ac:dyDescent="0.2">
      <c r="A50" s="90" t="s">
        <v>38</v>
      </c>
      <c r="B50" s="90" t="s">
        <v>1042</v>
      </c>
      <c r="C50" s="98"/>
      <c r="D50" s="98"/>
      <c r="E50" s="91"/>
      <c r="F50" s="91"/>
      <c r="G50" s="91"/>
      <c r="H50" s="91"/>
      <c r="I50" s="91"/>
      <c r="J50" s="91"/>
      <c r="K50" s="91"/>
      <c r="L50" s="91"/>
      <c r="M50" s="91" t="s">
        <v>984</v>
      </c>
      <c r="N50" s="91" t="s">
        <v>984</v>
      </c>
      <c r="O50" s="91" t="s">
        <v>984</v>
      </c>
      <c r="P50" s="91"/>
    </row>
    <row r="51" spans="1:16" x14ac:dyDescent="0.2">
      <c r="A51" s="92" t="s">
        <v>38</v>
      </c>
      <c r="B51" s="90" t="s">
        <v>1043</v>
      </c>
      <c r="C51" s="97"/>
      <c r="D51" s="97"/>
      <c r="E51" s="91"/>
      <c r="F51" s="91"/>
      <c r="G51" s="91"/>
      <c r="H51" s="91"/>
      <c r="I51" s="91"/>
      <c r="J51" s="91"/>
      <c r="K51" s="91" t="s">
        <v>984</v>
      </c>
      <c r="L51" s="91"/>
      <c r="M51" s="91"/>
      <c r="N51" s="91"/>
      <c r="O51" s="91"/>
      <c r="P51" s="91"/>
    </row>
    <row r="52" spans="1:16" s="96" customFormat="1" x14ac:dyDescent="0.2">
      <c r="A52" s="93" t="s">
        <v>35</v>
      </c>
      <c r="B52" s="93" t="s">
        <v>1044</v>
      </c>
      <c r="C52" s="94">
        <v>4.4000000000000004</v>
      </c>
      <c r="D52" s="94">
        <v>26.6</v>
      </c>
      <c r="E52" s="95"/>
      <c r="F52" s="95"/>
      <c r="G52" s="95"/>
      <c r="H52" s="95"/>
      <c r="I52" s="95"/>
      <c r="J52" s="95"/>
      <c r="K52" s="95"/>
      <c r="L52" s="95">
        <v>1</v>
      </c>
      <c r="M52" s="95"/>
      <c r="N52" s="95"/>
      <c r="O52" s="95"/>
      <c r="P52" s="95"/>
    </row>
    <row r="53" spans="1:16" s="103" customFormat="1" x14ac:dyDescent="0.2">
      <c r="A53" s="100" t="s">
        <v>234</v>
      </c>
      <c r="B53" s="117" t="s">
        <v>1045</v>
      </c>
      <c r="C53" s="101" t="s">
        <v>234</v>
      </c>
      <c r="D53" s="101" t="s">
        <v>234</v>
      </c>
      <c r="E53" s="102"/>
      <c r="F53" s="102"/>
      <c r="G53" s="102">
        <v>1</v>
      </c>
      <c r="H53" s="102">
        <v>1</v>
      </c>
      <c r="I53" s="102"/>
      <c r="J53" s="102"/>
      <c r="K53" s="102">
        <v>1</v>
      </c>
      <c r="L53" s="102"/>
      <c r="M53" s="102">
        <v>1</v>
      </c>
      <c r="N53" s="102"/>
      <c r="O53" s="102"/>
      <c r="P53" s="102"/>
    </row>
    <row r="54" spans="1:16" s="103" customFormat="1" x14ac:dyDescent="0.2">
      <c r="A54" s="100" t="s">
        <v>234</v>
      </c>
      <c r="B54" s="117" t="s">
        <v>1046</v>
      </c>
      <c r="C54" s="101" t="s">
        <v>234</v>
      </c>
      <c r="D54" s="101" t="s">
        <v>234</v>
      </c>
      <c r="E54" s="102"/>
      <c r="F54" s="102"/>
      <c r="G54" s="102"/>
      <c r="H54" s="102"/>
      <c r="I54" s="102"/>
      <c r="J54" s="102"/>
      <c r="K54" s="102"/>
      <c r="L54" s="102">
        <v>1</v>
      </c>
      <c r="M54" s="102"/>
      <c r="N54" s="102"/>
      <c r="O54" s="102"/>
      <c r="P54" s="102"/>
    </row>
    <row r="55" spans="1:16" x14ac:dyDescent="0.2">
      <c r="A55" s="93" t="s">
        <v>1047</v>
      </c>
      <c r="B55" s="93" t="s">
        <v>981</v>
      </c>
      <c r="C55" s="94">
        <v>9.3000000000000007</v>
      </c>
      <c r="D55" s="94">
        <v>27.9</v>
      </c>
      <c r="E55" s="95"/>
      <c r="F55" s="95"/>
      <c r="G55" s="95"/>
      <c r="H55" s="95"/>
      <c r="I55" s="95">
        <v>1</v>
      </c>
      <c r="J55" s="95"/>
      <c r="K55" s="95"/>
      <c r="L55" s="95"/>
      <c r="M55" s="95">
        <v>3</v>
      </c>
      <c r="N55" s="91"/>
      <c r="O55" s="91"/>
      <c r="P55" s="91"/>
    </row>
    <row r="56" spans="1:16" s="120" customFormat="1" x14ac:dyDescent="0.2">
      <c r="A56" s="92" t="s">
        <v>1047</v>
      </c>
      <c r="B56" s="90" t="s">
        <v>1048</v>
      </c>
      <c r="C56" s="118"/>
      <c r="D56" s="118"/>
      <c r="E56" s="119"/>
      <c r="F56" s="119"/>
      <c r="G56" s="119"/>
      <c r="H56" s="119"/>
      <c r="I56" s="119"/>
      <c r="J56" s="119"/>
      <c r="K56" s="119"/>
      <c r="L56" s="119"/>
      <c r="M56" s="118" t="s">
        <v>984</v>
      </c>
      <c r="N56" s="91"/>
      <c r="O56" s="91"/>
      <c r="P56" s="91"/>
    </row>
    <row r="57" spans="1:16" x14ac:dyDescent="0.2">
      <c r="A57" s="90" t="s">
        <v>1047</v>
      </c>
      <c r="B57" s="90" t="s">
        <v>1049</v>
      </c>
      <c r="C57" s="98"/>
      <c r="D57" s="98"/>
      <c r="E57" s="91"/>
      <c r="F57" s="91"/>
      <c r="G57" s="91"/>
      <c r="H57" s="91"/>
      <c r="I57" s="91" t="s">
        <v>984</v>
      </c>
      <c r="J57" s="91"/>
      <c r="K57" s="91"/>
      <c r="L57" s="91"/>
      <c r="M57" s="91" t="s">
        <v>984</v>
      </c>
      <c r="N57" s="91"/>
      <c r="O57" s="91"/>
      <c r="P57" s="91"/>
    </row>
    <row r="58" spans="1:16" x14ac:dyDescent="0.2">
      <c r="A58" s="90" t="s">
        <v>1047</v>
      </c>
      <c r="B58" s="90" t="s">
        <v>1050</v>
      </c>
      <c r="C58" s="98"/>
      <c r="D58" s="98"/>
      <c r="E58" s="91"/>
      <c r="F58" s="91"/>
      <c r="G58" s="91"/>
      <c r="H58" s="91"/>
      <c r="I58" s="91"/>
      <c r="J58" s="91"/>
      <c r="K58" s="91"/>
      <c r="L58" s="91"/>
      <c r="M58" s="91" t="s">
        <v>984</v>
      </c>
      <c r="N58" s="91"/>
      <c r="O58" s="91"/>
      <c r="P58" s="91"/>
    </row>
    <row r="59" spans="1:16" s="103" customFormat="1" x14ac:dyDescent="0.2">
      <c r="A59" s="100" t="s">
        <v>234</v>
      </c>
      <c r="B59" s="100" t="s">
        <v>1051</v>
      </c>
      <c r="C59" s="101" t="s">
        <v>234</v>
      </c>
      <c r="D59" s="101" t="s">
        <v>234</v>
      </c>
      <c r="E59" s="102"/>
      <c r="F59" s="102"/>
      <c r="G59" s="102"/>
      <c r="H59" s="102"/>
      <c r="I59" s="102">
        <v>1</v>
      </c>
      <c r="J59" s="102"/>
      <c r="K59" s="102"/>
      <c r="L59" s="102"/>
      <c r="M59" s="102"/>
      <c r="N59" s="102"/>
      <c r="O59" s="102"/>
      <c r="P59" s="102"/>
    </row>
    <row r="60" spans="1:16" s="103" customFormat="1" x14ac:dyDescent="0.2">
      <c r="A60" s="100" t="s">
        <v>234</v>
      </c>
      <c r="B60" s="100" t="s">
        <v>1052</v>
      </c>
      <c r="C60" s="101" t="s">
        <v>234</v>
      </c>
      <c r="D60" s="101" t="s">
        <v>234</v>
      </c>
      <c r="E60" s="102"/>
      <c r="F60" s="102"/>
      <c r="G60" s="102"/>
      <c r="H60" s="102"/>
      <c r="I60" s="102"/>
      <c r="J60" s="102"/>
      <c r="K60" s="102"/>
      <c r="L60" s="102"/>
      <c r="M60" s="102">
        <v>1</v>
      </c>
      <c r="N60" s="102"/>
      <c r="O60" s="102"/>
      <c r="P60" s="102"/>
    </row>
    <row r="61" spans="1:16" s="103" customFormat="1" x14ac:dyDescent="0.2">
      <c r="A61" s="100" t="s">
        <v>234</v>
      </c>
      <c r="B61" s="100" t="s">
        <v>1053</v>
      </c>
      <c r="C61" s="101" t="s">
        <v>234</v>
      </c>
      <c r="D61" s="101" t="s">
        <v>234</v>
      </c>
      <c r="E61" s="102">
        <v>1</v>
      </c>
      <c r="F61" s="102"/>
      <c r="G61" s="102"/>
      <c r="H61" s="102"/>
      <c r="I61" s="102"/>
      <c r="J61" s="102"/>
      <c r="K61" s="102"/>
      <c r="L61" s="102"/>
      <c r="M61" s="102"/>
      <c r="N61" s="102"/>
      <c r="O61" s="102"/>
      <c r="P61" s="102"/>
    </row>
    <row r="62" spans="1:16" x14ac:dyDescent="0.2">
      <c r="A62" s="93" t="s">
        <v>1054</v>
      </c>
      <c r="B62" s="93" t="s">
        <v>981</v>
      </c>
      <c r="C62" s="94" t="s">
        <v>234</v>
      </c>
      <c r="D62" s="94" t="s">
        <v>234</v>
      </c>
      <c r="E62" s="95"/>
      <c r="F62" s="95"/>
      <c r="G62" s="95">
        <v>1</v>
      </c>
      <c r="H62" s="95">
        <v>1</v>
      </c>
      <c r="I62" s="95"/>
      <c r="J62" s="95"/>
      <c r="K62" s="95"/>
      <c r="L62" s="95"/>
      <c r="M62" s="95">
        <v>5</v>
      </c>
      <c r="N62" s="91"/>
      <c r="O62" s="91"/>
      <c r="P62" s="91"/>
    </row>
    <row r="63" spans="1:16" x14ac:dyDescent="0.2">
      <c r="A63" s="92" t="s">
        <v>1054</v>
      </c>
      <c r="B63" s="90" t="s">
        <v>1055</v>
      </c>
      <c r="C63" s="98"/>
      <c r="D63" s="98"/>
      <c r="E63" s="91"/>
      <c r="F63" s="91"/>
      <c r="G63" s="91"/>
      <c r="H63" s="91" t="s">
        <v>984</v>
      </c>
      <c r="I63" s="91"/>
      <c r="J63" s="91"/>
      <c r="K63" s="91"/>
      <c r="L63" s="91"/>
      <c r="M63" s="91" t="s">
        <v>984</v>
      </c>
      <c r="N63" s="91"/>
      <c r="O63" s="91"/>
      <c r="P63" s="91"/>
    </row>
    <row r="64" spans="1:16" x14ac:dyDescent="0.2">
      <c r="A64" s="92" t="s">
        <v>1054</v>
      </c>
      <c r="B64" s="90" t="s">
        <v>1056</v>
      </c>
      <c r="C64" s="98"/>
      <c r="D64" s="98"/>
      <c r="E64" s="91"/>
      <c r="F64" s="91"/>
      <c r="G64" s="91" t="s">
        <v>984</v>
      </c>
      <c r="H64" s="91"/>
      <c r="I64" s="91"/>
      <c r="J64" s="91"/>
      <c r="K64" s="91"/>
      <c r="L64" s="91"/>
      <c r="M64" s="91"/>
      <c r="N64" s="91"/>
      <c r="O64" s="91"/>
      <c r="P64" s="91"/>
    </row>
    <row r="65" spans="1:16" x14ac:dyDescent="0.2">
      <c r="A65" s="92" t="s">
        <v>1054</v>
      </c>
      <c r="B65" s="90" t="s">
        <v>1057</v>
      </c>
      <c r="C65" s="98"/>
      <c r="D65" s="98"/>
      <c r="E65" s="91"/>
      <c r="F65" s="91"/>
      <c r="G65" s="91"/>
      <c r="H65" s="91"/>
      <c r="I65" s="91"/>
      <c r="J65" s="91"/>
      <c r="K65" s="91"/>
      <c r="L65" s="91"/>
      <c r="M65" s="91" t="s">
        <v>984</v>
      </c>
      <c r="N65" s="91"/>
      <c r="O65" s="91"/>
      <c r="P65" s="91"/>
    </row>
    <row r="66" spans="1:16" x14ac:dyDescent="0.2">
      <c r="A66" s="92" t="s">
        <v>1054</v>
      </c>
      <c r="B66" s="90" t="s">
        <v>1058</v>
      </c>
      <c r="C66" s="98"/>
      <c r="D66" s="98"/>
      <c r="E66" s="91"/>
      <c r="F66" s="91"/>
      <c r="G66" s="91"/>
      <c r="H66" s="91"/>
      <c r="I66" s="91"/>
      <c r="J66" s="91"/>
      <c r="K66" s="91"/>
      <c r="L66" s="91"/>
      <c r="M66" s="91" t="s">
        <v>984</v>
      </c>
      <c r="N66" s="91"/>
      <c r="O66" s="91"/>
      <c r="P66" s="91"/>
    </row>
    <row r="67" spans="1:16" x14ac:dyDescent="0.2">
      <c r="A67" s="90" t="s">
        <v>1054</v>
      </c>
      <c r="B67" s="90" t="s">
        <v>1059</v>
      </c>
      <c r="C67" s="98"/>
      <c r="D67" s="98"/>
      <c r="E67" s="91"/>
      <c r="F67" s="91"/>
      <c r="G67" s="91"/>
      <c r="H67" s="91"/>
      <c r="I67" s="91"/>
      <c r="J67" s="91"/>
      <c r="K67" s="91"/>
      <c r="L67" s="91"/>
      <c r="M67" s="91" t="s">
        <v>984</v>
      </c>
      <c r="N67" s="91"/>
      <c r="O67" s="91"/>
      <c r="P67" s="91"/>
    </row>
    <row r="68" spans="1:16" x14ac:dyDescent="0.2">
      <c r="A68" s="92" t="s">
        <v>1054</v>
      </c>
      <c r="B68" s="90" t="s">
        <v>1060</v>
      </c>
      <c r="C68" s="98"/>
      <c r="D68" s="98"/>
      <c r="E68" s="91"/>
      <c r="F68" s="91"/>
      <c r="G68" s="91"/>
      <c r="H68" s="91"/>
      <c r="I68" s="91"/>
      <c r="J68" s="91"/>
      <c r="K68" s="91"/>
      <c r="L68" s="91"/>
      <c r="M68" s="91" t="s">
        <v>984</v>
      </c>
      <c r="N68" s="91"/>
      <c r="O68" s="91"/>
      <c r="P68" s="91"/>
    </row>
    <row r="69" spans="1:16" s="122" customFormat="1" x14ac:dyDescent="0.2">
      <c r="A69" s="93" t="s">
        <v>1061</v>
      </c>
      <c r="B69" s="121" t="s">
        <v>1062</v>
      </c>
      <c r="C69" s="94" t="s">
        <v>234</v>
      </c>
      <c r="D69" s="94" t="s">
        <v>234</v>
      </c>
      <c r="E69" s="95"/>
      <c r="F69" s="95"/>
      <c r="G69" s="95"/>
      <c r="H69" s="95"/>
      <c r="I69" s="95"/>
      <c r="J69" s="95"/>
      <c r="K69" s="95"/>
      <c r="L69" s="95"/>
      <c r="M69" s="95">
        <v>1</v>
      </c>
      <c r="N69" s="95"/>
      <c r="O69" s="95"/>
      <c r="P69" s="95"/>
    </row>
    <row r="70" spans="1:16" s="96" customFormat="1" x14ac:dyDescent="0.2">
      <c r="A70" s="93" t="s">
        <v>1063</v>
      </c>
      <c r="B70" s="93" t="s">
        <v>1064</v>
      </c>
      <c r="C70" s="94" t="s">
        <v>234</v>
      </c>
      <c r="D70" s="94" t="s">
        <v>234</v>
      </c>
      <c r="E70" s="95"/>
      <c r="F70" s="95"/>
      <c r="G70" s="95"/>
      <c r="H70" s="95">
        <v>1</v>
      </c>
      <c r="I70" s="95"/>
      <c r="J70" s="95"/>
      <c r="K70" s="95"/>
      <c r="L70" s="95"/>
      <c r="M70" s="95">
        <v>1</v>
      </c>
      <c r="N70" s="95"/>
      <c r="O70" s="95"/>
      <c r="P70" s="95"/>
    </row>
    <row r="71" spans="1:16" s="96" customFormat="1" x14ac:dyDescent="0.2">
      <c r="A71" s="93" t="s">
        <v>1065</v>
      </c>
      <c r="B71" s="93" t="s">
        <v>1066</v>
      </c>
      <c r="C71" s="94" t="s">
        <v>234</v>
      </c>
      <c r="D71" s="94" t="s">
        <v>234</v>
      </c>
      <c r="E71" s="95"/>
      <c r="F71" s="95"/>
      <c r="G71" s="95"/>
      <c r="H71" s="95"/>
      <c r="I71" s="95"/>
      <c r="J71" s="95"/>
      <c r="K71" s="95"/>
      <c r="L71" s="95"/>
      <c r="M71" s="95">
        <v>1</v>
      </c>
      <c r="N71" s="95"/>
      <c r="O71" s="95"/>
      <c r="P71" s="95"/>
    </row>
    <row r="72" spans="1:16" s="96" customFormat="1" x14ac:dyDescent="0.2">
      <c r="A72" s="93" t="s">
        <v>1067</v>
      </c>
      <c r="B72" s="93" t="s">
        <v>1068</v>
      </c>
      <c r="C72" s="94">
        <v>7.6</v>
      </c>
      <c r="D72" s="94">
        <v>17</v>
      </c>
      <c r="E72" s="95"/>
      <c r="F72" s="95"/>
      <c r="G72" s="95"/>
      <c r="H72" s="95"/>
      <c r="I72" s="95"/>
      <c r="J72" s="95"/>
      <c r="K72" s="95"/>
      <c r="L72" s="95"/>
      <c r="M72" s="95">
        <v>1</v>
      </c>
      <c r="N72" s="95"/>
      <c r="O72" s="95"/>
      <c r="P72" s="95"/>
    </row>
    <row r="73" spans="1:16" x14ac:dyDescent="0.2">
      <c r="A73" s="110" t="s">
        <v>1069</v>
      </c>
      <c r="B73" s="93" t="s">
        <v>1070</v>
      </c>
      <c r="C73" s="94">
        <v>1.8</v>
      </c>
      <c r="D73" s="94">
        <v>21.1</v>
      </c>
      <c r="E73" s="95"/>
      <c r="F73" s="95">
        <v>1</v>
      </c>
      <c r="G73" s="95"/>
      <c r="H73" s="95"/>
      <c r="I73" s="95"/>
      <c r="J73" s="95"/>
      <c r="K73" s="95"/>
      <c r="L73" s="95">
        <v>1</v>
      </c>
      <c r="M73" s="95"/>
      <c r="N73" s="95"/>
      <c r="O73" s="95"/>
      <c r="P73" s="95"/>
    </row>
    <row r="74" spans="1:16" x14ac:dyDescent="0.2">
      <c r="A74" s="93" t="s">
        <v>1071</v>
      </c>
      <c r="B74" s="93" t="s">
        <v>1072</v>
      </c>
      <c r="C74" s="94">
        <v>16.399999999999999</v>
      </c>
      <c r="D74" s="94">
        <v>21.7</v>
      </c>
      <c r="E74" s="95"/>
      <c r="F74" s="95"/>
      <c r="G74" s="95"/>
      <c r="H74" s="95"/>
      <c r="I74" s="95"/>
      <c r="J74" s="95"/>
      <c r="K74" s="95"/>
      <c r="L74" s="95"/>
      <c r="M74" s="95"/>
      <c r="N74" s="95"/>
      <c r="O74" s="109">
        <v>1</v>
      </c>
      <c r="P74" s="95"/>
    </row>
    <row r="75" spans="1:16" s="103" customFormat="1" x14ac:dyDescent="0.2">
      <c r="A75" s="100" t="s">
        <v>234</v>
      </c>
      <c r="B75" s="100" t="s">
        <v>1073</v>
      </c>
      <c r="C75" s="101" t="s">
        <v>234</v>
      </c>
      <c r="D75" s="101" t="s">
        <v>234</v>
      </c>
      <c r="E75" s="102"/>
      <c r="F75" s="102">
        <v>1</v>
      </c>
      <c r="G75" s="102"/>
      <c r="H75" s="102"/>
      <c r="I75" s="102"/>
      <c r="J75" s="102"/>
      <c r="K75" s="102"/>
      <c r="L75" s="102"/>
      <c r="M75" s="102">
        <v>1</v>
      </c>
      <c r="N75" s="102"/>
      <c r="O75" s="102">
        <v>1</v>
      </c>
      <c r="P75" s="102">
        <v>1</v>
      </c>
    </row>
    <row r="76" spans="1:16" s="103" customFormat="1" x14ac:dyDescent="0.2">
      <c r="A76" s="100" t="s">
        <v>234</v>
      </c>
      <c r="B76" s="100" t="s">
        <v>1074</v>
      </c>
      <c r="C76" s="101" t="s">
        <v>234</v>
      </c>
      <c r="D76" s="101" t="s">
        <v>234</v>
      </c>
      <c r="E76" s="102"/>
      <c r="F76" s="102"/>
      <c r="G76" s="102"/>
      <c r="H76" s="102"/>
      <c r="I76" s="102"/>
      <c r="J76" s="102"/>
      <c r="K76" s="102"/>
      <c r="L76" s="102"/>
      <c r="M76" s="102">
        <v>1</v>
      </c>
      <c r="N76" s="102"/>
      <c r="O76" s="102"/>
      <c r="P76" s="102"/>
    </row>
    <row r="77" spans="1:16" s="96" customFormat="1" x14ac:dyDescent="0.2">
      <c r="A77" s="93" t="s">
        <v>1075</v>
      </c>
      <c r="B77" s="93" t="s">
        <v>1076</v>
      </c>
      <c r="C77" s="94" t="s">
        <v>234</v>
      </c>
      <c r="D77" s="94" t="s">
        <v>234</v>
      </c>
      <c r="E77" s="95"/>
      <c r="F77" s="95"/>
      <c r="G77" s="95"/>
      <c r="H77" s="95"/>
      <c r="I77" s="95"/>
      <c r="J77" s="95"/>
      <c r="K77" s="95">
        <v>1</v>
      </c>
      <c r="L77" s="95"/>
      <c r="M77" s="95"/>
      <c r="N77" s="95"/>
      <c r="O77" s="95"/>
      <c r="P77" s="95"/>
    </row>
    <row r="78" spans="1:16" s="96" customFormat="1" x14ac:dyDescent="0.2">
      <c r="A78" s="123" t="s">
        <v>1077</v>
      </c>
      <c r="B78" s="93" t="s">
        <v>1078</v>
      </c>
      <c r="C78" s="94">
        <v>3.4</v>
      </c>
      <c r="D78" s="94">
        <v>15.6</v>
      </c>
      <c r="E78" s="95"/>
      <c r="F78" s="95"/>
      <c r="G78" s="95"/>
      <c r="H78" s="95"/>
      <c r="I78" s="95"/>
      <c r="J78" s="95"/>
      <c r="K78" s="95"/>
      <c r="L78" s="95"/>
      <c r="M78" s="95"/>
      <c r="N78" s="95"/>
      <c r="O78" s="95"/>
      <c r="P78" s="109">
        <v>1</v>
      </c>
    </row>
    <row r="79" spans="1:16" s="96" customFormat="1" x14ac:dyDescent="0.2">
      <c r="A79" s="110" t="s">
        <v>1079</v>
      </c>
      <c r="B79" s="93" t="s">
        <v>1080</v>
      </c>
      <c r="C79" s="94">
        <v>-6.2</v>
      </c>
      <c r="D79" s="94">
        <v>22.2</v>
      </c>
      <c r="E79" s="95"/>
      <c r="F79" s="95"/>
      <c r="G79" s="95"/>
      <c r="H79" s="95"/>
      <c r="I79" s="95"/>
      <c r="J79" s="95"/>
      <c r="K79" s="95"/>
      <c r="L79" s="95"/>
      <c r="M79" s="95">
        <v>1</v>
      </c>
      <c r="N79" s="95"/>
      <c r="O79" s="95"/>
      <c r="P79" s="95"/>
    </row>
    <row r="80" spans="1:16" s="96" customFormat="1" x14ac:dyDescent="0.2">
      <c r="A80" s="123" t="s">
        <v>1081</v>
      </c>
      <c r="B80" s="93" t="s">
        <v>1082</v>
      </c>
      <c r="C80" s="94">
        <v>9.3000000000000007</v>
      </c>
      <c r="D80" s="124">
        <v>18.8</v>
      </c>
      <c r="E80" s="95"/>
      <c r="F80" s="95"/>
      <c r="G80" s="95"/>
      <c r="H80" s="95"/>
      <c r="I80" s="95"/>
      <c r="J80" s="95"/>
      <c r="K80" s="109">
        <v>1</v>
      </c>
      <c r="L80" s="95"/>
      <c r="M80" s="95"/>
      <c r="N80" s="95"/>
      <c r="O80" s="95"/>
      <c r="P80" s="95"/>
    </row>
    <row r="81" spans="1:16" s="96" customFormat="1" x14ac:dyDescent="0.2">
      <c r="A81" s="93" t="s">
        <v>758</v>
      </c>
      <c r="B81" s="93" t="s">
        <v>1083</v>
      </c>
      <c r="C81" s="94">
        <v>15.6</v>
      </c>
      <c r="D81" s="94">
        <v>22.2</v>
      </c>
      <c r="E81" s="95"/>
      <c r="F81" s="95"/>
      <c r="G81" s="95"/>
      <c r="H81" s="95"/>
      <c r="I81" s="95"/>
      <c r="J81" s="95"/>
      <c r="K81" s="95" t="s">
        <v>984</v>
      </c>
      <c r="L81" s="95"/>
      <c r="M81" s="95"/>
      <c r="N81" s="95"/>
      <c r="O81" s="95"/>
      <c r="P81" s="95"/>
    </row>
    <row r="82" spans="1:16" s="96" customFormat="1" x14ac:dyDescent="0.2">
      <c r="A82" s="110" t="s">
        <v>123</v>
      </c>
      <c r="B82" s="93" t="s">
        <v>1084</v>
      </c>
      <c r="C82" s="94">
        <v>5.4</v>
      </c>
      <c r="D82" s="94">
        <v>21.4</v>
      </c>
      <c r="E82" s="95"/>
      <c r="F82" s="95"/>
      <c r="G82" s="95"/>
      <c r="H82" s="95"/>
      <c r="I82" s="95"/>
      <c r="J82" s="95"/>
      <c r="K82" s="95"/>
      <c r="L82" s="95"/>
      <c r="M82" s="95">
        <v>1</v>
      </c>
      <c r="N82" s="95"/>
      <c r="O82" s="95"/>
      <c r="P82" s="95"/>
    </row>
    <row r="83" spans="1:16" s="96" customFormat="1" x14ac:dyDescent="0.2">
      <c r="A83" s="93" t="s">
        <v>1085</v>
      </c>
      <c r="B83" s="93" t="s">
        <v>1086</v>
      </c>
      <c r="C83" s="94">
        <v>14</v>
      </c>
      <c r="D83" s="94">
        <v>23.1</v>
      </c>
      <c r="E83" s="95"/>
      <c r="F83" s="95"/>
      <c r="G83" s="95"/>
      <c r="H83" s="95"/>
      <c r="I83" s="95"/>
      <c r="J83" s="95"/>
      <c r="K83" s="95"/>
      <c r="L83" s="95"/>
      <c r="M83" s="95">
        <v>1</v>
      </c>
      <c r="N83" s="95"/>
      <c r="O83" s="95"/>
      <c r="P83" s="95"/>
    </row>
    <row r="84" spans="1:16" s="103" customFormat="1" x14ac:dyDescent="0.2">
      <c r="A84" s="100" t="s">
        <v>234</v>
      </c>
      <c r="B84" s="117" t="s">
        <v>1087</v>
      </c>
      <c r="C84" s="101" t="s">
        <v>234</v>
      </c>
      <c r="D84" s="101" t="s">
        <v>234</v>
      </c>
      <c r="E84" s="102"/>
      <c r="F84" s="102"/>
      <c r="G84" s="102"/>
      <c r="H84" s="102"/>
      <c r="I84" s="102"/>
      <c r="J84" s="102"/>
      <c r="K84" s="102"/>
      <c r="L84" s="102"/>
      <c r="M84" s="102">
        <v>1</v>
      </c>
      <c r="N84" s="102"/>
      <c r="O84" s="102"/>
      <c r="P84" s="102"/>
    </row>
    <row r="85" spans="1:16" s="103" customFormat="1" x14ac:dyDescent="0.2">
      <c r="A85" s="100" t="s">
        <v>234</v>
      </c>
      <c r="B85" s="117" t="s">
        <v>1088</v>
      </c>
      <c r="C85" s="101" t="s">
        <v>234</v>
      </c>
      <c r="D85" s="101" t="s">
        <v>234</v>
      </c>
      <c r="E85" s="102"/>
      <c r="F85" s="102"/>
      <c r="G85" s="102"/>
      <c r="H85" s="102"/>
      <c r="I85" s="102"/>
      <c r="J85" s="102"/>
      <c r="K85" s="102"/>
      <c r="L85" s="102"/>
      <c r="M85" s="102">
        <v>1</v>
      </c>
      <c r="N85" s="102"/>
      <c r="O85" s="102"/>
      <c r="P85" s="102"/>
    </row>
    <row r="86" spans="1:16" s="103" customFormat="1" x14ac:dyDescent="0.2">
      <c r="A86" s="100" t="s">
        <v>234</v>
      </c>
      <c r="B86" s="100" t="s">
        <v>1089</v>
      </c>
      <c r="C86" s="101" t="s">
        <v>234</v>
      </c>
      <c r="D86" s="101" t="s">
        <v>234</v>
      </c>
      <c r="E86" s="102"/>
      <c r="F86" s="102"/>
      <c r="G86" s="102"/>
      <c r="H86" s="102"/>
      <c r="I86" s="102"/>
      <c r="J86" s="102"/>
      <c r="K86" s="102"/>
      <c r="L86" s="102"/>
      <c r="M86" s="102">
        <v>1</v>
      </c>
      <c r="N86" s="102"/>
      <c r="O86" s="102"/>
      <c r="P86" s="102"/>
    </row>
    <row r="87" spans="1:16" s="96" customFormat="1" x14ac:dyDescent="0.2">
      <c r="A87" s="110" t="s">
        <v>164</v>
      </c>
      <c r="B87" s="93" t="s">
        <v>1090</v>
      </c>
      <c r="C87" s="94">
        <v>15.2</v>
      </c>
      <c r="D87" s="94">
        <v>27.7</v>
      </c>
      <c r="E87" s="95"/>
      <c r="F87" s="95"/>
      <c r="G87" s="95"/>
      <c r="H87" s="95"/>
      <c r="I87" s="95"/>
      <c r="J87" s="95"/>
      <c r="K87" s="95"/>
      <c r="L87" s="95" t="s">
        <v>984</v>
      </c>
      <c r="M87" s="95"/>
      <c r="N87" s="95"/>
      <c r="O87" s="95"/>
      <c r="P87" s="95"/>
    </row>
    <row r="88" spans="1:16" s="96" customFormat="1" x14ac:dyDescent="0.2">
      <c r="A88" s="93" t="s">
        <v>1091</v>
      </c>
      <c r="B88" s="93" t="s">
        <v>981</v>
      </c>
      <c r="C88" s="94" t="s">
        <v>234</v>
      </c>
      <c r="D88" s="94" t="s">
        <v>234</v>
      </c>
      <c r="E88" s="95"/>
      <c r="F88" s="95"/>
      <c r="G88" s="95">
        <v>1</v>
      </c>
      <c r="H88" s="95">
        <v>2</v>
      </c>
      <c r="I88" s="95"/>
      <c r="J88" s="95">
        <v>2</v>
      </c>
      <c r="K88" s="95"/>
      <c r="L88" s="95"/>
      <c r="M88" s="95"/>
      <c r="N88" s="95"/>
      <c r="O88" s="95">
        <v>1</v>
      </c>
      <c r="P88" s="95"/>
    </row>
    <row r="89" spans="1:16" x14ac:dyDescent="0.2">
      <c r="A89" s="92" t="s">
        <v>1091</v>
      </c>
      <c r="B89" s="90" t="s">
        <v>1092</v>
      </c>
      <c r="C89" s="98"/>
      <c r="D89" s="98"/>
      <c r="E89" s="91"/>
      <c r="F89" s="91"/>
      <c r="G89" s="91"/>
      <c r="H89" s="91" t="s">
        <v>984</v>
      </c>
      <c r="I89" s="91"/>
      <c r="J89" s="91" t="s">
        <v>984</v>
      </c>
      <c r="K89" s="91"/>
      <c r="L89" s="91"/>
      <c r="M89" s="91"/>
      <c r="N89" s="91"/>
      <c r="O89" s="91"/>
      <c r="P89" s="91"/>
    </row>
    <row r="90" spans="1:16" x14ac:dyDescent="0.2">
      <c r="A90" s="92" t="s">
        <v>1091</v>
      </c>
      <c r="B90" s="90" t="s">
        <v>1093</v>
      </c>
      <c r="C90" s="98"/>
      <c r="D90" s="98"/>
      <c r="E90" s="91"/>
      <c r="F90" s="91"/>
      <c r="G90" s="91" t="s">
        <v>984</v>
      </c>
      <c r="H90" s="91" t="s">
        <v>984</v>
      </c>
      <c r="I90" s="91"/>
      <c r="J90" s="91" t="s">
        <v>984</v>
      </c>
      <c r="K90" s="91"/>
      <c r="L90" s="91"/>
      <c r="M90" s="91"/>
      <c r="N90" s="91"/>
      <c r="O90" s="91" t="s">
        <v>984</v>
      </c>
      <c r="P90" s="91"/>
    </row>
    <row r="91" spans="1:16" s="96" customFormat="1" x14ac:dyDescent="0.2">
      <c r="A91" s="93" t="s">
        <v>1094</v>
      </c>
      <c r="B91" s="93" t="s">
        <v>981</v>
      </c>
      <c r="C91" s="94" t="s">
        <v>234</v>
      </c>
      <c r="D91" s="94" t="s">
        <v>234</v>
      </c>
      <c r="E91" s="95">
        <v>2</v>
      </c>
      <c r="F91" s="95"/>
      <c r="G91" s="95"/>
      <c r="H91" s="95">
        <v>1</v>
      </c>
      <c r="I91" s="95"/>
      <c r="J91" s="95"/>
      <c r="K91" s="95"/>
      <c r="L91" s="95"/>
      <c r="M91" s="95"/>
      <c r="N91" s="95"/>
      <c r="O91" s="95"/>
      <c r="P91" s="95"/>
    </row>
    <row r="92" spans="1:16" x14ac:dyDescent="0.2">
      <c r="A92" s="92" t="s">
        <v>1094</v>
      </c>
      <c r="B92" s="90" t="s">
        <v>1095</v>
      </c>
      <c r="C92" s="98"/>
      <c r="D92" s="98"/>
      <c r="E92" s="91" t="s">
        <v>984</v>
      </c>
      <c r="F92" s="91"/>
      <c r="G92" s="91"/>
      <c r="H92" s="91"/>
      <c r="I92" s="91"/>
      <c r="J92" s="91"/>
      <c r="K92" s="91"/>
      <c r="L92" s="91"/>
      <c r="M92" s="91"/>
      <c r="N92" s="91"/>
      <c r="O92" s="91"/>
      <c r="P92" s="91"/>
    </row>
    <row r="93" spans="1:16" x14ac:dyDescent="0.2">
      <c r="A93" s="90" t="s">
        <v>1094</v>
      </c>
      <c r="B93" s="90" t="s">
        <v>1096</v>
      </c>
      <c r="C93" s="98"/>
      <c r="D93" s="98"/>
      <c r="E93" s="91" t="s">
        <v>984</v>
      </c>
      <c r="F93" s="91"/>
      <c r="G93" s="91"/>
      <c r="H93" s="91"/>
      <c r="I93" s="91"/>
      <c r="J93" s="91"/>
      <c r="K93" s="91"/>
      <c r="L93" s="91"/>
      <c r="M93" s="91"/>
      <c r="N93" s="91"/>
      <c r="O93" s="91"/>
      <c r="P93" s="91"/>
    </row>
    <row r="94" spans="1:16" s="120" customFormat="1" x14ac:dyDescent="0.2">
      <c r="A94" s="92" t="s">
        <v>1094</v>
      </c>
      <c r="B94" s="90" t="s">
        <v>1097</v>
      </c>
      <c r="C94" s="98"/>
      <c r="D94" s="98"/>
      <c r="E94" s="91"/>
      <c r="F94" s="91"/>
      <c r="G94" s="91"/>
      <c r="H94" s="91" t="s">
        <v>984</v>
      </c>
      <c r="I94" s="91"/>
      <c r="J94" s="91"/>
      <c r="K94" s="91"/>
      <c r="L94" s="91"/>
      <c r="M94" s="91"/>
      <c r="N94" s="91"/>
      <c r="O94" s="91"/>
      <c r="P94" s="91"/>
    </row>
    <row r="95" spans="1:16" s="96" customFormat="1" x14ac:dyDescent="0.2">
      <c r="A95" s="93" t="s">
        <v>765</v>
      </c>
      <c r="B95" s="93" t="s">
        <v>1098</v>
      </c>
      <c r="C95" s="94">
        <v>13.6</v>
      </c>
      <c r="D95" s="94">
        <v>25.4</v>
      </c>
      <c r="E95" s="95">
        <v>1</v>
      </c>
      <c r="F95" s="95"/>
      <c r="G95" s="95"/>
      <c r="H95" s="95"/>
      <c r="I95" s="95"/>
      <c r="J95" s="95"/>
      <c r="K95" s="95"/>
      <c r="L95" s="95"/>
      <c r="M95" s="95"/>
      <c r="N95" s="95"/>
      <c r="O95" s="95"/>
      <c r="P95" s="95"/>
    </row>
    <row r="96" spans="1:16" s="96" customFormat="1" x14ac:dyDescent="0.2">
      <c r="A96" s="104" t="s">
        <v>1099</v>
      </c>
      <c r="B96" s="104" t="s">
        <v>981</v>
      </c>
      <c r="C96" s="105">
        <v>22.8</v>
      </c>
      <c r="D96" s="94">
        <v>28.1</v>
      </c>
      <c r="E96" s="95"/>
      <c r="F96" s="95"/>
      <c r="G96" s="95"/>
      <c r="H96" s="107">
        <v>2</v>
      </c>
      <c r="I96" s="95"/>
      <c r="J96" s="95"/>
      <c r="K96" s="107">
        <v>2</v>
      </c>
      <c r="L96" s="95"/>
      <c r="M96" s="95"/>
      <c r="N96" s="95"/>
      <c r="O96" s="95"/>
      <c r="P96" s="95"/>
    </row>
    <row r="97" spans="1:16" x14ac:dyDescent="0.2">
      <c r="A97" s="92" t="s">
        <v>1099</v>
      </c>
      <c r="B97" s="90" t="s">
        <v>1100</v>
      </c>
      <c r="C97" s="94"/>
      <c r="D97" s="94"/>
      <c r="E97" s="91"/>
      <c r="F97" s="91"/>
      <c r="G97" s="91"/>
      <c r="H97" s="91" t="s">
        <v>984</v>
      </c>
      <c r="I97" s="91"/>
      <c r="J97" s="91"/>
      <c r="K97" s="91" t="s">
        <v>984</v>
      </c>
      <c r="L97" s="91"/>
      <c r="M97" s="91"/>
      <c r="N97" s="91"/>
      <c r="O97" s="91"/>
      <c r="P97" s="91"/>
    </row>
    <row r="98" spans="1:16" x14ac:dyDescent="0.2">
      <c r="A98" s="92" t="s">
        <v>1099</v>
      </c>
      <c r="B98" s="90" t="s">
        <v>1101</v>
      </c>
      <c r="C98" s="98"/>
      <c r="D98" s="98"/>
      <c r="E98" s="91"/>
      <c r="F98" s="91"/>
      <c r="G98" s="91"/>
      <c r="H98" s="91" t="s">
        <v>984</v>
      </c>
      <c r="I98" s="91"/>
      <c r="J98" s="91"/>
      <c r="K98" s="91" t="s">
        <v>984</v>
      </c>
      <c r="L98" s="91"/>
      <c r="M98" s="91"/>
      <c r="N98" s="91"/>
      <c r="O98" s="91"/>
      <c r="P98" s="91"/>
    </row>
    <row r="99" spans="1:16" x14ac:dyDescent="0.2">
      <c r="A99" s="125" t="s">
        <v>1102</v>
      </c>
      <c r="B99" s="93" t="s">
        <v>1103</v>
      </c>
      <c r="C99" s="94" t="s">
        <v>234</v>
      </c>
      <c r="D99" s="94" t="s">
        <v>234</v>
      </c>
      <c r="E99" s="95"/>
      <c r="F99" s="95"/>
      <c r="G99" s="95"/>
      <c r="H99" s="95"/>
      <c r="I99" s="95"/>
      <c r="J99" s="95"/>
      <c r="K99" s="95"/>
      <c r="L99" s="95"/>
      <c r="M99" s="95">
        <v>1</v>
      </c>
      <c r="N99" s="91"/>
      <c r="O99" s="91"/>
      <c r="P99" s="91"/>
    </row>
    <row r="100" spans="1:16" s="96" customFormat="1" x14ac:dyDescent="0.2">
      <c r="A100" s="93" t="s">
        <v>1104</v>
      </c>
      <c r="B100" s="93" t="s">
        <v>1105</v>
      </c>
      <c r="C100" s="94" t="s">
        <v>234</v>
      </c>
      <c r="D100" s="94" t="s">
        <v>234</v>
      </c>
      <c r="E100" s="95"/>
      <c r="F100" s="95"/>
      <c r="G100" s="95"/>
      <c r="H100" s="95"/>
      <c r="I100" s="95"/>
      <c r="J100" s="95"/>
      <c r="K100" s="95"/>
      <c r="L100" s="95"/>
      <c r="M100" s="95"/>
      <c r="N100" s="95" t="s">
        <v>984</v>
      </c>
      <c r="O100" s="95" t="s">
        <v>984</v>
      </c>
      <c r="P100" s="95" t="s">
        <v>984</v>
      </c>
    </row>
    <row r="101" spans="1:16" s="103" customFormat="1" x14ac:dyDescent="0.2">
      <c r="A101" s="100" t="s">
        <v>234</v>
      </c>
      <c r="B101" s="100" t="s">
        <v>1106</v>
      </c>
      <c r="C101" s="101" t="s">
        <v>234</v>
      </c>
      <c r="D101" s="101" t="s">
        <v>234</v>
      </c>
      <c r="E101" s="102"/>
      <c r="F101" s="102">
        <v>1</v>
      </c>
      <c r="G101" s="102">
        <v>1</v>
      </c>
      <c r="H101" s="102"/>
      <c r="I101" s="102"/>
      <c r="J101" s="102"/>
      <c r="K101" s="102"/>
      <c r="L101" s="102">
        <v>1</v>
      </c>
      <c r="M101" s="102"/>
      <c r="N101" s="102"/>
      <c r="O101" s="102"/>
      <c r="P101" s="102"/>
    </row>
    <row r="102" spans="1:16" s="103" customFormat="1" x14ac:dyDescent="0.2">
      <c r="A102" s="100" t="s">
        <v>234</v>
      </c>
      <c r="B102" s="100" t="s">
        <v>1107</v>
      </c>
      <c r="C102" s="101" t="s">
        <v>234</v>
      </c>
      <c r="D102" s="101" t="s">
        <v>234</v>
      </c>
      <c r="E102" s="102"/>
      <c r="F102" s="102"/>
      <c r="G102" s="102"/>
      <c r="H102" s="102"/>
      <c r="I102" s="102"/>
      <c r="J102" s="102"/>
      <c r="K102" s="102">
        <v>1</v>
      </c>
      <c r="L102" s="102"/>
      <c r="M102" s="102"/>
      <c r="N102" s="102"/>
      <c r="O102" s="102"/>
      <c r="P102" s="102"/>
    </row>
    <row r="103" spans="1:16" x14ac:dyDescent="0.2">
      <c r="A103" s="93" t="s">
        <v>1108</v>
      </c>
      <c r="B103" s="93" t="s">
        <v>1109</v>
      </c>
      <c r="C103" s="94">
        <v>6.9</v>
      </c>
      <c r="D103" s="94">
        <v>27.1</v>
      </c>
      <c r="E103" s="95"/>
      <c r="F103" s="95"/>
      <c r="G103" s="95"/>
      <c r="H103" s="95"/>
      <c r="I103" s="95"/>
      <c r="J103" s="95"/>
      <c r="K103" s="95"/>
      <c r="L103" s="95">
        <v>1</v>
      </c>
      <c r="M103" s="95"/>
      <c r="N103" s="95"/>
      <c r="O103" s="95">
        <v>1</v>
      </c>
      <c r="P103" s="91"/>
    </row>
    <row r="104" spans="1:16" x14ac:dyDescent="0.2">
      <c r="A104" s="110" t="s">
        <v>1110</v>
      </c>
      <c r="B104" s="93" t="s">
        <v>1111</v>
      </c>
      <c r="C104" s="94">
        <v>14.8</v>
      </c>
      <c r="D104" s="94">
        <v>27.7</v>
      </c>
      <c r="E104" s="95"/>
      <c r="F104" s="95"/>
      <c r="G104" s="95"/>
      <c r="H104" s="95"/>
      <c r="I104" s="95"/>
      <c r="J104" s="95"/>
      <c r="K104" s="95"/>
      <c r="L104" s="95"/>
      <c r="M104" s="95">
        <v>1</v>
      </c>
      <c r="N104" s="95"/>
      <c r="O104" s="95"/>
      <c r="P104" s="91"/>
    </row>
    <row r="105" spans="1:16" x14ac:dyDescent="0.2">
      <c r="A105" s="93" t="s">
        <v>45</v>
      </c>
      <c r="B105" s="93" t="s">
        <v>1112</v>
      </c>
      <c r="C105" s="94">
        <v>9.1</v>
      </c>
      <c r="D105" s="94">
        <v>25</v>
      </c>
      <c r="E105" s="95"/>
      <c r="F105" s="95">
        <v>1</v>
      </c>
      <c r="G105" s="95"/>
      <c r="H105" s="95">
        <v>1</v>
      </c>
      <c r="I105" s="95"/>
      <c r="J105" s="95">
        <v>1</v>
      </c>
      <c r="K105" s="95"/>
      <c r="L105" s="95">
        <v>1</v>
      </c>
      <c r="M105" s="95"/>
      <c r="N105" s="95"/>
      <c r="O105" s="95"/>
      <c r="P105" s="91"/>
    </row>
    <row r="106" spans="1:16" s="103" customFormat="1" x14ac:dyDescent="0.2">
      <c r="A106" s="100" t="s">
        <v>234</v>
      </c>
      <c r="B106" s="100" t="s">
        <v>1113</v>
      </c>
      <c r="C106" s="101" t="s">
        <v>234</v>
      </c>
      <c r="D106" s="101" t="s">
        <v>234</v>
      </c>
      <c r="E106" s="102"/>
      <c r="F106" s="102"/>
      <c r="G106" s="102"/>
      <c r="H106" s="102"/>
      <c r="I106" s="102"/>
      <c r="J106" s="102"/>
      <c r="K106" s="102"/>
      <c r="L106" s="102"/>
      <c r="M106" s="102">
        <v>1</v>
      </c>
      <c r="N106" s="102"/>
      <c r="O106" s="102"/>
      <c r="P106" s="102"/>
    </row>
    <row r="107" spans="1:16" s="96" customFormat="1" x14ac:dyDescent="0.2">
      <c r="A107" s="126" t="s">
        <v>90</v>
      </c>
      <c r="B107" s="93" t="s">
        <v>981</v>
      </c>
      <c r="C107" s="127">
        <v>15.6</v>
      </c>
      <c r="D107" s="98">
        <v>27</v>
      </c>
      <c r="E107" s="95"/>
      <c r="F107" s="95"/>
      <c r="G107" s="95"/>
      <c r="H107" s="95"/>
      <c r="I107" s="95">
        <v>2</v>
      </c>
      <c r="J107" s="95"/>
      <c r="K107" s="95"/>
      <c r="L107" s="95">
        <v>1</v>
      </c>
      <c r="M107" s="95">
        <v>1</v>
      </c>
      <c r="N107" s="95"/>
      <c r="O107" s="95">
        <v>1</v>
      </c>
      <c r="P107" s="128">
        <v>2</v>
      </c>
    </row>
    <row r="108" spans="1:16" x14ac:dyDescent="0.2">
      <c r="A108" s="90" t="s">
        <v>90</v>
      </c>
      <c r="B108" s="90" t="s">
        <v>1114</v>
      </c>
      <c r="E108" s="91"/>
      <c r="F108" s="91"/>
      <c r="G108" s="91"/>
      <c r="H108" s="91"/>
      <c r="I108" s="91" t="s">
        <v>984</v>
      </c>
      <c r="J108" s="91"/>
      <c r="K108" s="91"/>
      <c r="L108" s="91"/>
      <c r="M108" s="91"/>
      <c r="N108" s="91"/>
      <c r="O108" s="91"/>
      <c r="P108" s="91" t="s">
        <v>984</v>
      </c>
    </row>
    <row r="109" spans="1:16" x14ac:dyDescent="0.2">
      <c r="A109" s="90" t="s">
        <v>90</v>
      </c>
      <c r="B109" s="90" t="s">
        <v>1115</v>
      </c>
      <c r="C109" s="98"/>
      <c r="D109" s="98"/>
      <c r="E109" s="91"/>
      <c r="F109" s="91"/>
      <c r="G109" s="91"/>
      <c r="H109" s="91"/>
      <c r="I109" s="91" t="s">
        <v>984</v>
      </c>
      <c r="J109" s="91"/>
      <c r="K109" s="91"/>
      <c r="L109" s="91" t="s">
        <v>984</v>
      </c>
      <c r="M109" s="91" t="s">
        <v>984</v>
      </c>
      <c r="N109" s="91"/>
      <c r="O109" s="91" t="s">
        <v>984</v>
      </c>
      <c r="P109" s="91" t="s">
        <v>984</v>
      </c>
    </row>
    <row r="110" spans="1:16" s="96" customFormat="1" x14ac:dyDescent="0.2">
      <c r="A110" s="93" t="s">
        <v>1116</v>
      </c>
      <c r="B110" s="93" t="s">
        <v>981</v>
      </c>
      <c r="C110" s="94" t="s">
        <v>234</v>
      </c>
      <c r="D110" s="94" t="s">
        <v>234</v>
      </c>
      <c r="E110" s="95"/>
      <c r="F110" s="95"/>
      <c r="G110" s="95"/>
      <c r="H110" s="95"/>
      <c r="I110" s="95">
        <v>1</v>
      </c>
      <c r="J110" s="95">
        <v>1</v>
      </c>
      <c r="K110" s="95"/>
      <c r="L110" s="95"/>
      <c r="M110" s="95"/>
      <c r="N110" s="95"/>
      <c r="O110" s="95">
        <v>1</v>
      </c>
      <c r="P110" s="95"/>
    </row>
    <row r="111" spans="1:16" x14ac:dyDescent="0.2">
      <c r="A111" s="92" t="s">
        <v>1116</v>
      </c>
      <c r="B111" s="90" t="s">
        <v>1117</v>
      </c>
      <c r="C111" s="98"/>
      <c r="D111" s="98"/>
      <c r="E111" s="91"/>
      <c r="F111" s="91"/>
      <c r="G111" s="91"/>
      <c r="H111" s="91"/>
      <c r="I111" s="91" t="s">
        <v>984</v>
      </c>
      <c r="J111" s="91" t="s">
        <v>984</v>
      </c>
      <c r="K111" s="91"/>
      <c r="L111" s="91"/>
      <c r="M111" s="91"/>
      <c r="N111" s="91"/>
      <c r="O111" s="91"/>
      <c r="P111" s="91"/>
    </row>
    <row r="112" spans="1:16" x14ac:dyDescent="0.2">
      <c r="A112" s="90" t="s">
        <v>1116</v>
      </c>
      <c r="B112" s="90" t="s">
        <v>1118</v>
      </c>
      <c r="C112" s="98"/>
      <c r="D112" s="98"/>
      <c r="E112" s="91"/>
      <c r="F112" s="91"/>
      <c r="G112" s="91"/>
      <c r="H112" s="91"/>
      <c r="I112" s="91"/>
      <c r="J112" s="91"/>
      <c r="K112" s="91"/>
      <c r="L112" s="91"/>
      <c r="M112" s="91"/>
      <c r="N112" s="91"/>
      <c r="O112" s="91" t="s">
        <v>984</v>
      </c>
      <c r="P112" s="91"/>
    </row>
    <row r="113" spans="1:16" s="103" customFormat="1" x14ac:dyDescent="0.2">
      <c r="A113" s="100" t="s">
        <v>234</v>
      </c>
      <c r="B113" s="100" t="s">
        <v>1119</v>
      </c>
      <c r="C113" s="101" t="s">
        <v>234</v>
      </c>
      <c r="D113" s="101" t="s">
        <v>234</v>
      </c>
      <c r="E113" s="102"/>
      <c r="F113" s="102"/>
      <c r="G113" s="102"/>
      <c r="H113" s="102"/>
      <c r="I113" s="102"/>
      <c r="J113" s="102"/>
      <c r="K113" s="102"/>
      <c r="L113" s="102"/>
      <c r="M113" s="102">
        <v>1</v>
      </c>
      <c r="N113" s="102"/>
      <c r="O113" s="102"/>
      <c r="P113" s="102"/>
    </row>
    <row r="114" spans="1:16" s="96" customFormat="1" x14ac:dyDescent="0.2">
      <c r="A114" s="93" t="s">
        <v>1120</v>
      </c>
      <c r="B114" s="93" t="s">
        <v>981</v>
      </c>
      <c r="C114" s="94">
        <v>-1.1000000000000001</v>
      </c>
      <c r="D114" s="94">
        <v>27.9</v>
      </c>
      <c r="E114" s="95"/>
      <c r="F114" s="95">
        <v>1</v>
      </c>
      <c r="G114" s="95">
        <v>3</v>
      </c>
      <c r="H114" s="95">
        <v>2</v>
      </c>
      <c r="I114" s="95">
        <v>5</v>
      </c>
      <c r="J114" s="95">
        <v>1</v>
      </c>
      <c r="K114" s="95">
        <v>2</v>
      </c>
      <c r="L114" s="95">
        <v>2</v>
      </c>
      <c r="M114" s="95">
        <v>2</v>
      </c>
      <c r="N114" s="95">
        <v>1</v>
      </c>
      <c r="O114" s="95">
        <v>2</v>
      </c>
      <c r="P114" s="95">
        <v>1</v>
      </c>
    </row>
    <row r="115" spans="1:16" x14ac:dyDescent="0.2">
      <c r="A115" s="90" t="s">
        <v>1120</v>
      </c>
      <c r="B115" s="90" t="s">
        <v>1121</v>
      </c>
      <c r="C115" s="98"/>
      <c r="D115" s="98"/>
      <c r="E115" s="91"/>
      <c r="F115" s="91"/>
      <c r="G115" s="91"/>
      <c r="H115" s="91"/>
      <c r="I115" s="91" t="s">
        <v>984</v>
      </c>
      <c r="J115" s="91"/>
      <c r="K115" s="91" t="s">
        <v>984</v>
      </c>
      <c r="L115" s="91" t="s">
        <v>984</v>
      </c>
      <c r="M115" s="91"/>
      <c r="N115" s="91"/>
      <c r="O115" s="91"/>
      <c r="P115" s="91"/>
    </row>
    <row r="116" spans="1:16" x14ac:dyDescent="0.2">
      <c r="A116" s="90" t="s">
        <v>1120</v>
      </c>
      <c r="B116" s="90" t="s">
        <v>1122</v>
      </c>
      <c r="C116" s="98"/>
      <c r="D116" s="98"/>
      <c r="E116" s="91"/>
      <c r="F116" s="91"/>
      <c r="G116" s="91" t="s">
        <v>984</v>
      </c>
      <c r="H116" s="91"/>
      <c r="I116" s="91" t="s">
        <v>984</v>
      </c>
      <c r="J116" s="91"/>
      <c r="K116" s="91"/>
      <c r="L116" s="91"/>
      <c r="M116" s="91"/>
      <c r="N116" s="91"/>
      <c r="O116" s="91"/>
      <c r="P116" s="91"/>
    </row>
    <row r="117" spans="1:16" x14ac:dyDescent="0.2">
      <c r="A117" s="92" t="s">
        <v>1120</v>
      </c>
      <c r="B117" s="90" t="s">
        <v>1123</v>
      </c>
      <c r="C117" s="98"/>
      <c r="D117" s="98"/>
      <c r="E117" s="91"/>
      <c r="F117" s="91"/>
      <c r="G117" s="91" t="s">
        <v>984</v>
      </c>
      <c r="H117" s="91"/>
      <c r="I117" s="91"/>
      <c r="J117" s="91"/>
      <c r="K117" s="91"/>
      <c r="L117" s="91"/>
      <c r="M117" s="91"/>
      <c r="N117" s="91"/>
      <c r="O117" s="91"/>
      <c r="P117" s="91"/>
    </row>
    <row r="118" spans="1:16" x14ac:dyDescent="0.2">
      <c r="A118" s="90" t="s">
        <v>1120</v>
      </c>
      <c r="B118" s="90" t="s">
        <v>1124</v>
      </c>
      <c r="C118" s="98"/>
      <c r="D118" s="98"/>
      <c r="E118" s="91"/>
      <c r="F118" s="91"/>
      <c r="G118" s="91"/>
      <c r="H118" s="91"/>
      <c r="I118" s="91" t="s">
        <v>984</v>
      </c>
      <c r="J118" s="91"/>
      <c r="K118" s="91"/>
      <c r="L118" s="91"/>
      <c r="M118" s="91"/>
      <c r="N118" s="91"/>
      <c r="O118" s="91"/>
      <c r="P118" s="91"/>
    </row>
    <row r="119" spans="1:16" s="120" customFormat="1" x14ac:dyDescent="0.2">
      <c r="A119" s="90" t="s">
        <v>1120</v>
      </c>
      <c r="B119" s="90" t="s">
        <v>1125</v>
      </c>
      <c r="C119" s="98"/>
      <c r="D119" s="98"/>
      <c r="E119" s="91"/>
      <c r="F119" s="91" t="s">
        <v>984</v>
      </c>
      <c r="G119" s="91" t="s">
        <v>984</v>
      </c>
      <c r="H119" s="91" t="s">
        <v>984</v>
      </c>
      <c r="I119" s="91" t="s">
        <v>984</v>
      </c>
      <c r="J119" s="91" t="s">
        <v>984</v>
      </c>
      <c r="K119" s="91" t="s">
        <v>984</v>
      </c>
      <c r="L119" s="91" t="s">
        <v>984</v>
      </c>
      <c r="M119" s="91" t="s">
        <v>984</v>
      </c>
      <c r="N119" s="91" t="s">
        <v>984</v>
      </c>
      <c r="O119" s="91" t="s">
        <v>984</v>
      </c>
      <c r="P119" s="91" t="s">
        <v>984</v>
      </c>
    </row>
    <row r="120" spans="1:16" x14ac:dyDescent="0.2">
      <c r="A120" s="90" t="s">
        <v>1120</v>
      </c>
      <c r="B120" s="90" t="s">
        <v>1126</v>
      </c>
      <c r="C120" s="98"/>
      <c r="D120" s="98"/>
      <c r="E120" s="91"/>
      <c r="F120" s="91"/>
      <c r="G120" s="91"/>
      <c r="H120" s="91"/>
      <c r="I120" s="91"/>
      <c r="J120" s="91"/>
      <c r="K120" s="91"/>
      <c r="L120" s="91"/>
      <c r="M120" s="91"/>
      <c r="N120" s="91"/>
      <c r="O120" s="91" t="s">
        <v>984</v>
      </c>
      <c r="P120" s="91"/>
    </row>
    <row r="121" spans="1:16" x14ac:dyDescent="0.2">
      <c r="A121" s="90" t="s">
        <v>1120</v>
      </c>
      <c r="B121" s="90" t="s">
        <v>1127</v>
      </c>
      <c r="C121" s="98"/>
      <c r="D121" s="98"/>
      <c r="E121" s="91"/>
      <c r="F121" s="91"/>
      <c r="G121" s="91"/>
      <c r="H121" s="91" t="s">
        <v>984</v>
      </c>
      <c r="I121" s="91" t="s">
        <v>984</v>
      </c>
      <c r="J121" s="91"/>
      <c r="K121" s="91"/>
      <c r="L121" s="91"/>
      <c r="M121" s="91" t="s">
        <v>984</v>
      </c>
      <c r="N121" s="91"/>
      <c r="O121" s="91"/>
      <c r="P121" s="91"/>
    </row>
    <row r="122" spans="1:16" s="96" customFormat="1" x14ac:dyDescent="0.2">
      <c r="A122" s="104" t="s">
        <v>1128</v>
      </c>
      <c r="B122" s="93" t="s">
        <v>1129</v>
      </c>
      <c r="C122" s="105">
        <v>21.7</v>
      </c>
      <c r="D122" s="94">
        <v>23.1</v>
      </c>
      <c r="E122" s="95"/>
      <c r="F122" s="95"/>
      <c r="G122" s="95"/>
      <c r="H122" s="95"/>
      <c r="I122" s="95"/>
      <c r="J122" s="95"/>
      <c r="K122" s="95"/>
      <c r="L122" s="95"/>
      <c r="M122" s="95"/>
      <c r="N122" s="95"/>
      <c r="O122" s="107">
        <v>1</v>
      </c>
      <c r="P122" s="107">
        <v>1</v>
      </c>
    </row>
    <row r="123" spans="1:16" s="96" customFormat="1" x14ac:dyDescent="0.2">
      <c r="A123" s="93" t="s">
        <v>928</v>
      </c>
      <c r="B123" s="93" t="s">
        <v>981</v>
      </c>
      <c r="C123" s="94">
        <v>13.8</v>
      </c>
      <c r="D123" s="94">
        <v>27.7</v>
      </c>
      <c r="E123" s="95">
        <v>1</v>
      </c>
      <c r="F123" s="95"/>
      <c r="G123" s="95"/>
      <c r="H123" s="95"/>
      <c r="I123" s="95"/>
      <c r="J123" s="95"/>
      <c r="K123" s="95"/>
      <c r="L123" s="95"/>
      <c r="M123" s="95">
        <v>1</v>
      </c>
      <c r="N123" s="95">
        <v>1</v>
      </c>
      <c r="O123" s="95"/>
      <c r="P123" s="95"/>
    </row>
    <row r="124" spans="1:16" x14ac:dyDescent="0.2">
      <c r="A124" s="92" t="s">
        <v>928</v>
      </c>
      <c r="B124" s="90" t="s">
        <v>1130</v>
      </c>
      <c r="C124" s="97"/>
      <c r="D124" s="97"/>
      <c r="E124" s="91"/>
      <c r="F124" s="91"/>
      <c r="G124" s="91"/>
      <c r="H124" s="91"/>
      <c r="I124" s="91"/>
      <c r="J124" s="91"/>
      <c r="K124" s="91"/>
      <c r="L124" s="91"/>
      <c r="M124" s="91" t="s">
        <v>984</v>
      </c>
      <c r="N124" s="91"/>
      <c r="O124" s="91"/>
      <c r="P124" s="91"/>
    </row>
    <row r="125" spans="1:16" s="120" customFormat="1" x14ac:dyDescent="0.2">
      <c r="A125" s="90" t="s">
        <v>928</v>
      </c>
      <c r="B125" s="90" t="s">
        <v>1131</v>
      </c>
      <c r="C125" s="98">
        <v>13.8</v>
      </c>
      <c r="D125" s="98">
        <v>27.7</v>
      </c>
      <c r="E125" s="91"/>
      <c r="F125" s="91"/>
      <c r="G125" s="91"/>
      <c r="H125" s="91"/>
      <c r="I125" s="91"/>
      <c r="J125" s="91"/>
      <c r="K125" s="91"/>
      <c r="L125" s="91"/>
      <c r="M125" s="91"/>
      <c r="N125" s="91" t="s">
        <v>984</v>
      </c>
      <c r="O125" s="91"/>
      <c r="P125" s="91"/>
    </row>
    <row r="126" spans="1:16" x14ac:dyDescent="0.2">
      <c r="A126" s="90" t="s">
        <v>928</v>
      </c>
      <c r="B126" s="90" t="s">
        <v>1132</v>
      </c>
      <c r="C126" s="98"/>
      <c r="D126" s="98"/>
      <c r="E126" s="91" t="s">
        <v>984</v>
      </c>
      <c r="F126" s="91"/>
      <c r="G126" s="91"/>
      <c r="H126" s="91"/>
      <c r="I126" s="91"/>
      <c r="J126" s="91"/>
      <c r="K126" s="91"/>
      <c r="L126" s="91"/>
      <c r="M126" s="91"/>
      <c r="N126" s="91"/>
      <c r="O126" s="91"/>
      <c r="P126" s="91"/>
    </row>
    <row r="127" spans="1:16" s="96" customFormat="1" x14ac:dyDescent="0.2">
      <c r="A127" s="93" t="s">
        <v>1133</v>
      </c>
      <c r="B127" s="93" t="s">
        <v>1134</v>
      </c>
      <c r="C127" s="94">
        <v>17.5</v>
      </c>
      <c r="D127" s="94">
        <v>27.7</v>
      </c>
      <c r="E127" s="128">
        <v>1</v>
      </c>
      <c r="F127" s="95"/>
      <c r="G127" s="95"/>
      <c r="H127" s="95"/>
      <c r="I127" s="95"/>
      <c r="J127" s="95"/>
      <c r="K127" s="95"/>
      <c r="L127" s="95"/>
      <c r="M127" s="95"/>
      <c r="N127" s="95"/>
      <c r="O127" s="95"/>
      <c r="P127" s="95"/>
    </row>
    <row r="128" spans="1:16" s="96" customFormat="1" x14ac:dyDescent="0.2">
      <c r="A128" s="93" t="s">
        <v>1135</v>
      </c>
      <c r="B128" s="93" t="s">
        <v>1136</v>
      </c>
      <c r="C128" s="94">
        <v>9.4</v>
      </c>
      <c r="D128" s="94">
        <v>21.7</v>
      </c>
      <c r="E128" s="95"/>
      <c r="F128" s="95"/>
      <c r="G128" s="95">
        <v>1</v>
      </c>
      <c r="H128" s="95">
        <v>1</v>
      </c>
      <c r="I128" s="95"/>
      <c r="J128" s="95"/>
      <c r="K128" s="95">
        <v>1</v>
      </c>
      <c r="L128" s="95"/>
      <c r="M128" s="95">
        <v>1</v>
      </c>
      <c r="N128" s="95"/>
      <c r="O128" s="95">
        <v>1</v>
      </c>
      <c r="P128" s="95"/>
    </row>
    <row r="129" spans="1:17" s="96" customFormat="1" x14ac:dyDescent="0.2">
      <c r="A129" s="110" t="s">
        <v>61</v>
      </c>
      <c r="B129" s="93" t="s">
        <v>1137</v>
      </c>
      <c r="C129" s="94">
        <v>13.5</v>
      </c>
      <c r="D129" s="94">
        <v>27.1</v>
      </c>
      <c r="E129" s="95"/>
      <c r="F129" s="95">
        <v>1</v>
      </c>
      <c r="G129" s="95"/>
      <c r="H129" s="95"/>
      <c r="I129" s="95"/>
      <c r="J129" s="95"/>
      <c r="K129" s="95"/>
      <c r="L129" s="95"/>
      <c r="M129" s="95"/>
      <c r="N129" s="95"/>
      <c r="O129" s="95"/>
      <c r="P129" s="95"/>
    </row>
    <row r="130" spans="1:17" x14ac:dyDescent="0.2">
      <c r="A130" s="100" t="s">
        <v>1138</v>
      </c>
      <c r="B130" s="100" t="s">
        <v>1139</v>
      </c>
      <c r="C130" s="129">
        <v>17.2</v>
      </c>
      <c r="D130" s="101">
        <v>22.2</v>
      </c>
      <c r="E130" s="102"/>
      <c r="F130" s="102"/>
      <c r="G130" s="102"/>
      <c r="H130" s="102"/>
      <c r="I130" s="102"/>
      <c r="J130" s="102"/>
      <c r="K130" s="102"/>
      <c r="L130" s="102"/>
      <c r="M130" s="102"/>
      <c r="N130" s="107">
        <v>1</v>
      </c>
      <c r="O130" s="102">
        <v>1</v>
      </c>
      <c r="P130" s="130"/>
      <c r="Q130" s="80" t="s">
        <v>1140</v>
      </c>
    </row>
    <row r="131" spans="1:17" s="103" customFormat="1" x14ac:dyDescent="0.2">
      <c r="A131" s="100" t="s">
        <v>234</v>
      </c>
      <c r="B131" s="100" t="s">
        <v>1141</v>
      </c>
      <c r="C131" s="101" t="s">
        <v>234</v>
      </c>
      <c r="D131" s="101" t="s">
        <v>234</v>
      </c>
      <c r="E131" s="102"/>
      <c r="F131" s="102"/>
      <c r="G131" s="102"/>
      <c r="H131" s="102"/>
      <c r="I131" s="102"/>
      <c r="J131" s="102"/>
      <c r="K131" s="102"/>
      <c r="L131" s="102"/>
      <c r="M131" s="102">
        <v>1</v>
      </c>
      <c r="N131" s="102">
        <v>1</v>
      </c>
      <c r="O131" s="102"/>
      <c r="P131" s="102"/>
    </row>
    <row r="132" spans="1:17" s="96" customFormat="1" x14ac:dyDescent="0.2">
      <c r="A132" s="93" t="s">
        <v>1142</v>
      </c>
      <c r="B132" s="93" t="s">
        <v>1143</v>
      </c>
      <c r="C132" s="94">
        <v>7.3</v>
      </c>
      <c r="D132" s="94">
        <v>17.399999999999999</v>
      </c>
      <c r="E132" s="95"/>
      <c r="F132" s="95"/>
      <c r="G132" s="95"/>
      <c r="H132" s="95"/>
      <c r="I132" s="95"/>
      <c r="J132" s="95"/>
      <c r="K132" s="95"/>
      <c r="L132" s="95">
        <v>1</v>
      </c>
      <c r="M132" s="95"/>
      <c r="N132" s="95"/>
      <c r="O132" s="95"/>
      <c r="P132" s="95"/>
    </row>
    <row r="133" spans="1:17" s="96" customFormat="1" x14ac:dyDescent="0.2">
      <c r="A133" s="93" t="s">
        <v>1144</v>
      </c>
      <c r="B133" s="93" t="s">
        <v>1145</v>
      </c>
      <c r="C133" s="94">
        <v>10</v>
      </c>
      <c r="D133" s="94">
        <v>26.9</v>
      </c>
      <c r="E133" s="95"/>
      <c r="F133" s="95"/>
      <c r="G133" s="95"/>
      <c r="H133" s="95"/>
      <c r="I133" s="95">
        <v>1</v>
      </c>
      <c r="J133" s="95"/>
      <c r="K133" s="95"/>
      <c r="L133" s="95"/>
      <c r="M133" s="95"/>
      <c r="N133" s="95"/>
      <c r="O133" s="95"/>
      <c r="P133" s="95"/>
    </row>
    <row r="134" spans="1:17" s="96" customFormat="1" x14ac:dyDescent="0.2">
      <c r="A134" s="93" t="s">
        <v>1146</v>
      </c>
      <c r="B134" s="93" t="s">
        <v>1147</v>
      </c>
      <c r="C134" s="94" t="s">
        <v>234</v>
      </c>
      <c r="D134" s="94" t="s">
        <v>234</v>
      </c>
      <c r="E134" s="95"/>
      <c r="F134" s="95"/>
      <c r="G134" s="95"/>
      <c r="H134" s="95"/>
      <c r="I134" s="95"/>
      <c r="J134" s="95"/>
      <c r="K134" s="95"/>
      <c r="L134" s="95"/>
      <c r="M134" s="95">
        <v>1</v>
      </c>
      <c r="N134" s="95"/>
      <c r="O134" s="95"/>
      <c r="P134" s="95"/>
    </row>
    <row r="135" spans="1:17" s="96" customFormat="1" x14ac:dyDescent="0.2">
      <c r="A135" s="93" t="s">
        <v>864</v>
      </c>
      <c r="B135" s="93" t="s">
        <v>981</v>
      </c>
      <c r="C135" s="94">
        <v>3.1</v>
      </c>
      <c r="D135" s="94">
        <v>27.7</v>
      </c>
      <c r="E135" s="95"/>
      <c r="F135" s="95">
        <v>1</v>
      </c>
      <c r="G135" s="95"/>
      <c r="H135" s="95"/>
      <c r="I135" s="95"/>
      <c r="J135" s="95"/>
      <c r="K135" s="95"/>
      <c r="L135" s="95"/>
      <c r="M135" s="95">
        <v>2</v>
      </c>
      <c r="N135" s="95"/>
      <c r="O135" s="95">
        <v>1</v>
      </c>
      <c r="P135" s="95"/>
    </row>
    <row r="136" spans="1:17" x14ac:dyDescent="0.2">
      <c r="A136" s="92" t="s">
        <v>864</v>
      </c>
      <c r="B136" s="90" t="s">
        <v>1148</v>
      </c>
      <c r="C136" s="98">
        <v>7.2</v>
      </c>
      <c r="D136" s="98">
        <v>18.2</v>
      </c>
      <c r="E136" s="91"/>
      <c r="F136" s="91"/>
      <c r="G136" s="91"/>
      <c r="H136" s="91"/>
      <c r="I136" s="91"/>
      <c r="J136" s="91"/>
      <c r="K136" s="91"/>
      <c r="L136" s="91"/>
      <c r="M136" s="91" t="s">
        <v>984</v>
      </c>
      <c r="N136" s="91"/>
      <c r="O136" s="91"/>
      <c r="P136" s="91"/>
    </row>
    <row r="137" spans="1:17" x14ac:dyDescent="0.2">
      <c r="A137" s="92" t="s">
        <v>864</v>
      </c>
      <c r="B137" s="90" t="s">
        <v>1149</v>
      </c>
      <c r="C137" s="98"/>
      <c r="D137" s="98"/>
      <c r="E137" s="91"/>
      <c r="F137" s="91" t="s">
        <v>984</v>
      </c>
      <c r="G137" s="91"/>
      <c r="H137" s="91"/>
      <c r="I137" s="91"/>
      <c r="J137" s="91"/>
      <c r="K137" s="91"/>
      <c r="L137" s="91"/>
      <c r="M137" s="91"/>
      <c r="N137" s="91"/>
      <c r="O137" s="91"/>
      <c r="P137" s="91"/>
    </row>
    <row r="138" spans="1:17" x14ac:dyDescent="0.2">
      <c r="A138" s="92" t="s">
        <v>864</v>
      </c>
      <c r="B138" s="90" t="s">
        <v>1150</v>
      </c>
      <c r="C138" s="98"/>
      <c r="D138" s="98"/>
      <c r="E138" s="91"/>
      <c r="F138" s="91"/>
      <c r="G138" s="91"/>
      <c r="H138" s="91"/>
      <c r="I138" s="91"/>
      <c r="J138" s="91"/>
      <c r="K138" s="91"/>
      <c r="L138" s="91"/>
      <c r="M138" s="91" t="s">
        <v>984</v>
      </c>
      <c r="N138" s="91"/>
      <c r="O138" s="91"/>
      <c r="P138" s="91"/>
    </row>
    <row r="139" spans="1:17" x14ac:dyDescent="0.2">
      <c r="A139" s="92" t="s">
        <v>864</v>
      </c>
      <c r="B139" s="90" t="s">
        <v>1151</v>
      </c>
      <c r="C139" s="98"/>
      <c r="D139" s="98"/>
      <c r="E139" s="91"/>
      <c r="F139" s="91"/>
      <c r="G139" s="91"/>
      <c r="H139" s="91"/>
      <c r="I139" s="91"/>
      <c r="J139" s="91"/>
      <c r="K139" s="91"/>
      <c r="L139" s="91"/>
      <c r="M139" s="91"/>
      <c r="N139" s="91"/>
      <c r="O139" s="91" t="s">
        <v>984</v>
      </c>
      <c r="P139" s="91"/>
    </row>
    <row r="140" spans="1:17" s="96" customFormat="1" x14ac:dyDescent="0.2">
      <c r="A140" s="93" t="s">
        <v>1152</v>
      </c>
      <c r="B140" s="93" t="s">
        <v>1153</v>
      </c>
      <c r="C140" s="94">
        <v>7.2</v>
      </c>
      <c r="D140" s="94">
        <v>18.2</v>
      </c>
      <c r="E140" s="95"/>
      <c r="F140" s="95"/>
      <c r="G140" s="95"/>
      <c r="H140" s="95"/>
      <c r="I140" s="95"/>
      <c r="J140" s="95"/>
      <c r="K140" s="95"/>
      <c r="L140" s="95"/>
      <c r="M140" s="95">
        <v>1</v>
      </c>
      <c r="N140" s="95"/>
      <c r="O140" s="95"/>
      <c r="P140" s="95"/>
    </row>
    <row r="141" spans="1:17" x14ac:dyDescent="0.2">
      <c r="A141" s="90" t="s">
        <v>1154</v>
      </c>
      <c r="B141" s="111" t="s">
        <v>1155</v>
      </c>
      <c r="C141" s="94" t="s">
        <v>234</v>
      </c>
      <c r="D141" s="94" t="s">
        <v>234</v>
      </c>
      <c r="E141" s="91" t="s">
        <v>984</v>
      </c>
      <c r="F141" s="91"/>
      <c r="G141" s="91"/>
      <c r="H141" s="91"/>
      <c r="I141" s="91"/>
      <c r="J141" s="91"/>
      <c r="K141" s="91"/>
      <c r="L141" s="91"/>
      <c r="M141" s="91"/>
      <c r="N141" s="91"/>
      <c r="O141" s="91"/>
      <c r="P141" s="91"/>
    </row>
    <row r="142" spans="1:17" s="96" customFormat="1" x14ac:dyDescent="0.2">
      <c r="A142" s="110" t="s">
        <v>1156</v>
      </c>
      <c r="B142" s="93" t="s">
        <v>1157</v>
      </c>
      <c r="C142" s="94">
        <v>0</v>
      </c>
      <c r="D142" s="94">
        <v>27.5</v>
      </c>
      <c r="E142" s="95"/>
      <c r="F142" s="95"/>
      <c r="G142" s="95"/>
      <c r="H142" s="95"/>
      <c r="I142" s="95"/>
      <c r="J142" s="95"/>
      <c r="K142" s="95"/>
      <c r="L142" s="95"/>
      <c r="M142" s="95">
        <v>1</v>
      </c>
      <c r="N142" s="95"/>
      <c r="O142" s="95"/>
      <c r="P142" s="95"/>
    </row>
    <row r="143" spans="1:17" x14ac:dyDescent="0.2">
      <c r="A143" s="123" t="s">
        <v>1158</v>
      </c>
      <c r="B143" s="93" t="s">
        <v>1159</v>
      </c>
      <c r="C143" s="94">
        <v>10.1</v>
      </c>
      <c r="D143" s="94">
        <v>17.3</v>
      </c>
      <c r="E143" s="95"/>
      <c r="F143" s="95"/>
      <c r="G143" s="95"/>
      <c r="H143" s="95"/>
      <c r="I143" s="95"/>
      <c r="J143" s="95"/>
      <c r="K143" s="95"/>
      <c r="L143" s="95"/>
      <c r="M143" s="95"/>
      <c r="N143" s="109">
        <v>1</v>
      </c>
      <c r="O143" s="109">
        <v>1</v>
      </c>
      <c r="P143" s="109">
        <v>1</v>
      </c>
    </row>
    <row r="144" spans="1:17" s="96" customFormat="1" x14ac:dyDescent="0.2">
      <c r="A144" s="110" t="s">
        <v>1160</v>
      </c>
      <c r="B144" s="93" t="s">
        <v>1161</v>
      </c>
      <c r="C144" s="94">
        <v>-15.6</v>
      </c>
      <c r="D144" s="94">
        <v>24.9</v>
      </c>
      <c r="E144" s="95"/>
      <c r="F144" s="95"/>
      <c r="G144" s="95"/>
      <c r="H144" s="95"/>
      <c r="I144" s="95"/>
      <c r="J144" s="95"/>
      <c r="K144" s="95"/>
      <c r="L144" s="95"/>
      <c r="M144" s="95">
        <v>1</v>
      </c>
      <c r="N144" s="95"/>
      <c r="O144" s="95"/>
      <c r="P144" s="95"/>
    </row>
    <row r="145" spans="1:16" s="96" customFormat="1" x14ac:dyDescent="0.2">
      <c r="A145" s="93" t="s">
        <v>112</v>
      </c>
      <c r="B145" s="93" t="s">
        <v>981</v>
      </c>
      <c r="C145" s="94">
        <v>4.4000000000000004</v>
      </c>
      <c r="D145" s="94">
        <v>27.7</v>
      </c>
      <c r="E145" s="95"/>
      <c r="F145" s="95">
        <v>3</v>
      </c>
      <c r="G145" s="95">
        <v>3</v>
      </c>
      <c r="H145" s="95">
        <v>2</v>
      </c>
      <c r="I145" s="95">
        <v>4</v>
      </c>
      <c r="J145" s="95">
        <v>1</v>
      </c>
      <c r="K145" s="95">
        <v>4</v>
      </c>
      <c r="L145" s="95">
        <v>5</v>
      </c>
      <c r="M145" s="95"/>
      <c r="N145" s="95">
        <v>1</v>
      </c>
      <c r="O145" s="95">
        <v>1</v>
      </c>
      <c r="P145" s="95">
        <v>1</v>
      </c>
    </row>
    <row r="146" spans="1:16" x14ac:dyDescent="0.2">
      <c r="A146" s="90" t="s">
        <v>112</v>
      </c>
      <c r="B146" s="90" t="s">
        <v>1162</v>
      </c>
      <c r="C146" s="98"/>
      <c r="D146" s="98"/>
      <c r="E146" s="91"/>
      <c r="F146" s="91" t="s">
        <v>984</v>
      </c>
      <c r="G146" s="91"/>
      <c r="H146" s="91"/>
      <c r="I146" s="91"/>
      <c r="J146" s="91"/>
      <c r="K146" s="91" t="s">
        <v>984</v>
      </c>
      <c r="L146" s="91"/>
      <c r="M146" s="91"/>
      <c r="N146" s="91"/>
      <c r="O146" s="91"/>
      <c r="P146" s="91" t="s">
        <v>984</v>
      </c>
    </row>
    <row r="147" spans="1:16" x14ac:dyDescent="0.2">
      <c r="A147" s="90" t="s">
        <v>112</v>
      </c>
      <c r="B147" s="90" t="s">
        <v>1163</v>
      </c>
      <c r="C147" s="98"/>
      <c r="D147" s="98"/>
      <c r="E147" s="91"/>
      <c r="F147" s="91"/>
      <c r="G147" s="91" t="s">
        <v>984</v>
      </c>
      <c r="H147" s="91"/>
      <c r="I147" s="91" t="s">
        <v>984</v>
      </c>
      <c r="J147" s="91"/>
      <c r="K147" s="91" t="s">
        <v>984</v>
      </c>
      <c r="L147" s="91" t="s">
        <v>984</v>
      </c>
      <c r="M147" s="91"/>
      <c r="N147" s="91"/>
      <c r="O147" s="91"/>
      <c r="P147" s="91"/>
    </row>
    <row r="148" spans="1:16" x14ac:dyDescent="0.2">
      <c r="A148" s="90" t="s">
        <v>112</v>
      </c>
      <c r="B148" s="90" t="s">
        <v>1164</v>
      </c>
      <c r="C148" s="98"/>
      <c r="D148" s="98"/>
      <c r="E148" s="91"/>
      <c r="F148" s="91" t="s">
        <v>984</v>
      </c>
      <c r="G148" s="91" t="s">
        <v>984</v>
      </c>
      <c r="H148" s="91" t="s">
        <v>984</v>
      </c>
      <c r="I148" s="91" t="s">
        <v>984</v>
      </c>
      <c r="J148" s="91" t="s">
        <v>984</v>
      </c>
      <c r="K148" s="91" t="s">
        <v>984</v>
      </c>
      <c r="L148" s="91" t="s">
        <v>984</v>
      </c>
      <c r="M148" s="91"/>
      <c r="N148" s="91" t="s">
        <v>984</v>
      </c>
      <c r="O148" s="91" t="s">
        <v>984</v>
      </c>
      <c r="P148" s="91"/>
    </row>
    <row r="149" spans="1:16" x14ac:dyDescent="0.2">
      <c r="A149" s="92" t="s">
        <v>112</v>
      </c>
      <c r="B149" s="90" t="s">
        <v>1165</v>
      </c>
      <c r="C149" s="98"/>
      <c r="D149" s="98"/>
      <c r="E149" s="91"/>
      <c r="F149" s="91"/>
      <c r="G149" s="91"/>
      <c r="H149" s="91"/>
      <c r="I149" s="91" t="s">
        <v>984</v>
      </c>
      <c r="J149" s="91"/>
      <c r="K149" s="91"/>
      <c r="L149" s="91" t="s">
        <v>984</v>
      </c>
      <c r="M149" s="91"/>
      <c r="N149" s="91"/>
      <c r="O149" s="91"/>
      <c r="P149" s="91"/>
    </row>
    <row r="150" spans="1:16" x14ac:dyDescent="0.2">
      <c r="A150" s="90" t="s">
        <v>112</v>
      </c>
      <c r="B150" s="90" t="s">
        <v>1166</v>
      </c>
      <c r="C150" s="98"/>
      <c r="D150" s="98"/>
      <c r="E150" s="91"/>
      <c r="F150" s="91" t="s">
        <v>984</v>
      </c>
      <c r="G150" s="91" t="s">
        <v>984</v>
      </c>
      <c r="H150" s="91" t="s">
        <v>984</v>
      </c>
      <c r="I150" s="91" t="s">
        <v>984</v>
      </c>
      <c r="J150" s="91"/>
      <c r="K150" s="91" t="s">
        <v>984</v>
      </c>
      <c r="L150" s="91" t="s">
        <v>984</v>
      </c>
      <c r="M150" s="91"/>
      <c r="N150" s="91"/>
      <c r="O150" s="91"/>
      <c r="P150" s="91"/>
    </row>
    <row r="151" spans="1:16" s="96" customFormat="1" x14ac:dyDescent="0.2">
      <c r="A151" s="110" t="s">
        <v>1167</v>
      </c>
      <c r="B151" s="93" t="s">
        <v>1168</v>
      </c>
      <c r="C151" s="94">
        <v>12.5</v>
      </c>
      <c r="D151" s="94">
        <v>19.2</v>
      </c>
      <c r="E151" s="95"/>
      <c r="F151" s="95"/>
      <c r="G151" s="95"/>
      <c r="H151" s="95"/>
      <c r="I151" s="95"/>
      <c r="J151" s="95"/>
      <c r="K151" s="95"/>
      <c r="L151" s="95">
        <v>1</v>
      </c>
      <c r="M151" s="95"/>
      <c r="N151" s="95"/>
      <c r="O151" s="95"/>
      <c r="P151" s="95"/>
    </row>
    <row r="152" spans="1:16" s="96" customFormat="1" x14ac:dyDescent="0.2">
      <c r="A152" s="93" t="s">
        <v>1169</v>
      </c>
      <c r="B152" s="93" t="s">
        <v>1170</v>
      </c>
      <c r="C152" s="94">
        <v>9.3000000000000007</v>
      </c>
      <c r="D152" s="94">
        <v>20.8</v>
      </c>
      <c r="E152" s="95"/>
      <c r="F152" s="95"/>
      <c r="G152" s="95"/>
      <c r="H152" s="95"/>
      <c r="I152" s="95"/>
      <c r="J152" s="95"/>
      <c r="K152" s="95"/>
      <c r="L152" s="95"/>
      <c r="M152" s="95">
        <v>1</v>
      </c>
      <c r="N152" s="95">
        <v>1</v>
      </c>
      <c r="O152" s="95"/>
      <c r="P152" s="95"/>
    </row>
    <row r="153" spans="1:16" s="103" customFormat="1" x14ac:dyDescent="0.2">
      <c r="A153" s="100" t="s">
        <v>234</v>
      </c>
      <c r="B153" s="100" t="s">
        <v>1171</v>
      </c>
      <c r="C153" s="101" t="s">
        <v>234</v>
      </c>
      <c r="D153" s="101" t="s">
        <v>234</v>
      </c>
      <c r="E153" s="102"/>
      <c r="F153" s="102"/>
      <c r="G153" s="102"/>
      <c r="H153" s="102"/>
      <c r="I153" s="102"/>
      <c r="J153" s="102"/>
      <c r="K153" s="102"/>
      <c r="L153" s="102">
        <v>1</v>
      </c>
      <c r="M153" s="102"/>
      <c r="N153" s="102"/>
      <c r="O153" s="102">
        <v>1</v>
      </c>
      <c r="P153" s="102"/>
    </row>
    <row r="154" spans="1:16" s="96" customFormat="1" x14ac:dyDescent="0.2">
      <c r="A154" s="93" t="s">
        <v>1172</v>
      </c>
      <c r="B154" s="93" t="s">
        <v>981</v>
      </c>
      <c r="C154" s="94">
        <v>9.3000000000000007</v>
      </c>
      <c r="D154" s="94">
        <v>27.7</v>
      </c>
      <c r="E154" s="95"/>
      <c r="F154" s="95"/>
      <c r="G154" s="95"/>
      <c r="H154" s="95">
        <v>1</v>
      </c>
      <c r="I154" s="95"/>
      <c r="J154" s="95"/>
      <c r="K154" s="95"/>
      <c r="L154" s="95">
        <v>1</v>
      </c>
      <c r="M154" s="95">
        <v>1</v>
      </c>
      <c r="N154" s="95"/>
      <c r="O154" s="95"/>
      <c r="P154" s="95"/>
    </row>
    <row r="155" spans="1:16" x14ac:dyDescent="0.2">
      <c r="A155" s="90" t="s">
        <v>1172</v>
      </c>
      <c r="B155" s="90" t="s">
        <v>1173</v>
      </c>
      <c r="C155" s="98"/>
      <c r="D155" s="98"/>
      <c r="E155" s="91"/>
      <c r="F155" s="91"/>
      <c r="G155" s="91"/>
      <c r="H155" s="91" t="s">
        <v>984</v>
      </c>
      <c r="I155" s="91"/>
      <c r="J155" s="91"/>
      <c r="K155" s="91"/>
      <c r="L155" s="91" t="s">
        <v>984</v>
      </c>
      <c r="M155" s="91"/>
      <c r="N155" s="91"/>
      <c r="O155" s="91"/>
      <c r="P155" s="91"/>
    </row>
    <row r="156" spans="1:16" x14ac:dyDescent="0.2">
      <c r="A156" s="92" t="s">
        <v>1172</v>
      </c>
      <c r="B156" s="90" t="s">
        <v>1174</v>
      </c>
      <c r="C156" s="98"/>
      <c r="D156" s="98"/>
      <c r="E156" s="91"/>
      <c r="F156" s="91"/>
      <c r="G156" s="91"/>
      <c r="H156" s="91"/>
      <c r="I156" s="91"/>
      <c r="J156" s="91"/>
      <c r="K156" s="91"/>
      <c r="L156" s="91"/>
      <c r="M156" s="91" t="s">
        <v>984</v>
      </c>
      <c r="N156" s="91"/>
      <c r="O156" s="91"/>
      <c r="P156" s="91"/>
    </row>
    <row r="157" spans="1:16" s="96" customFormat="1" x14ac:dyDescent="0.2">
      <c r="A157" s="110" t="s">
        <v>1175</v>
      </c>
      <c r="B157" s="93" t="s">
        <v>1176</v>
      </c>
      <c r="C157" s="94">
        <v>12.6</v>
      </c>
      <c r="D157" s="94">
        <v>27.1</v>
      </c>
      <c r="E157" s="95"/>
      <c r="F157" s="95"/>
      <c r="G157" s="95">
        <v>1</v>
      </c>
      <c r="H157" s="95"/>
      <c r="I157" s="95"/>
      <c r="J157" s="95"/>
      <c r="K157" s="95"/>
      <c r="L157" s="95"/>
      <c r="M157" s="95"/>
      <c r="N157" s="95"/>
      <c r="O157" s="95"/>
      <c r="P157" s="95"/>
    </row>
    <row r="158" spans="1:16" s="96" customFormat="1" x14ac:dyDescent="0.2">
      <c r="A158" s="93" t="s">
        <v>1177</v>
      </c>
      <c r="B158" s="93" t="s">
        <v>981</v>
      </c>
      <c r="C158" s="94">
        <v>13.6</v>
      </c>
      <c r="D158" s="94">
        <v>27.7</v>
      </c>
      <c r="E158" s="95"/>
      <c r="F158" s="95">
        <v>1</v>
      </c>
      <c r="G158" s="95">
        <v>2</v>
      </c>
      <c r="H158" s="95">
        <v>3</v>
      </c>
      <c r="I158" s="95"/>
      <c r="J158" s="95"/>
      <c r="K158" s="95">
        <v>1</v>
      </c>
      <c r="L158" s="95">
        <v>2</v>
      </c>
      <c r="M158" s="95">
        <v>2</v>
      </c>
      <c r="N158" s="95"/>
      <c r="O158" s="95">
        <v>2</v>
      </c>
      <c r="P158" s="95">
        <v>2</v>
      </c>
    </row>
    <row r="159" spans="1:16" x14ac:dyDescent="0.2">
      <c r="A159" s="90" t="s">
        <v>1177</v>
      </c>
      <c r="B159" s="90" t="s">
        <v>1178</v>
      </c>
      <c r="C159" s="98"/>
      <c r="D159" s="98"/>
      <c r="E159" s="91"/>
      <c r="F159" s="91" t="s">
        <v>984</v>
      </c>
      <c r="G159" s="91"/>
      <c r="H159" s="91"/>
      <c r="I159" s="91"/>
      <c r="J159" s="91"/>
      <c r="K159" s="91"/>
      <c r="L159" s="91"/>
      <c r="M159" s="91"/>
      <c r="N159" s="91"/>
      <c r="O159" s="91"/>
      <c r="P159" s="91"/>
    </row>
    <row r="160" spans="1:16" x14ac:dyDescent="0.2">
      <c r="A160" s="92" t="s">
        <v>1177</v>
      </c>
      <c r="B160" s="90" t="s">
        <v>1179</v>
      </c>
      <c r="C160" s="98"/>
      <c r="D160" s="98"/>
      <c r="E160" s="91"/>
      <c r="F160" s="91"/>
      <c r="G160" s="91" t="s">
        <v>984</v>
      </c>
      <c r="H160" s="91" t="s">
        <v>984</v>
      </c>
      <c r="I160" s="91"/>
      <c r="J160" s="91"/>
      <c r="K160" s="91"/>
      <c r="L160" s="91"/>
      <c r="M160" s="91"/>
      <c r="N160" s="91"/>
      <c r="O160" s="91"/>
      <c r="P160" s="91"/>
    </row>
    <row r="161" spans="1:16" x14ac:dyDescent="0.2">
      <c r="A161" s="92" t="s">
        <v>1177</v>
      </c>
      <c r="B161" s="90" t="s">
        <v>1180</v>
      </c>
      <c r="C161" s="98"/>
      <c r="D161" s="98"/>
      <c r="E161" s="91"/>
      <c r="F161" s="91"/>
      <c r="G161" s="91"/>
      <c r="H161" s="91" t="s">
        <v>984</v>
      </c>
      <c r="I161" s="91"/>
      <c r="J161" s="91"/>
      <c r="K161" s="91"/>
      <c r="L161" s="91" t="s">
        <v>984</v>
      </c>
      <c r="M161" s="91" t="s">
        <v>984</v>
      </c>
      <c r="N161" s="91"/>
      <c r="O161" s="91" t="s">
        <v>984</v>
      </c>
      <c r="P161" s="91" t="s">
        <v>984</v>
      </c>
    </row>
    <row r="162" spans="1:16" x14ac:dyDescent="0.2">
      <c r="A162" s="90" t="s">
        <v>1177</v>
      </c>
      <c r="B162" s="90" t="s">
        <v>1181</v>
      </c>
      <c r="C162" s="98"/>
      <c r="D162" s="98"/>
      <c r="E162" s="91"/>
      <c r="F162" s="91"/>
      <c r="G162" s="91" t="s">
        <v>984</v>
      </c>
      <c r="H162" s="91" t="s">
        <v>984</v>
      </c>
      <c r="I162" s="91"/>
      <c r="J162" s="91"/>
      <c r="K162" s="91" t="s">
        <v>984</v>
      </c>
      <c r="L162" s="91" t="s">
        <v>984</v>
      </c>
      <c r="M162" s="91" t="s">
        <v>984</v>
      </c>
      <c r="N162" s="91"/>
      <c r="O162" s="91" t="s">
        <v>984</v>
      </c>
      <c r="P162" s="91" t="s">
        <v>984</v>
      </c>
    </row>
    <row r="163" spans="1:16" s="103" customFormat="1" x14ac:dyDescent="0.2">
      <c r="A163" s="100" t="s">
        <v>234</v>
      </c>
      <c r="B163" s="100" t="s">
        <v>1182</v>
      </c>
      <c r="C163" s="101" t="s">
        <v>234</v>
      </c>
      <c r="D163" s="101" t="s">
        <v>234</v>
      </c>
      <c r="E163" s="102"/>
      <c r="F163" s="102">
        <v>1</v>
      </c>
      <c r="G163" s="102"/>
      <c r="H163" s="102"/>
      <c r="I163" s="102"/>
      <c r="J163" s="102"/>
      <c r="K163" s="102"/>
      <c r="L163" s="102"/>
      <c r="M163" s="102"/>
      <c r="N163" s="102"/>
      <c r="O163" s="102"/>
      <c r="P163" s="102"/>
    </row>
    <row r="164" spans="1:16" s="96" customFormat="1" x14ac:dyDescent="0.2">
      <c r="A164" s="93" t="s">
        <v>1183</v>
      </c>
      <c r="B164" s="93" t="s">
        <v>981</v>
      </c>
      <c r="C164" s="94">
        <v>6.2</v>
      </c>
      <c r="D164" s="94">
        <v>27</v>
      </c>
      <c r="E164" s="95"/>
      <c r="F164" s="95">
        <v>1</v>
      </c>
      <c r="G164" s="95"/>
      <c r="H164" s="95"/>
      <c r="I164" s="95"/>
      <c r="J164" s="95"/>
      <c r="K164" s="95">
        <v>1</v>
      </c>
      <c r="L164" s="95"/>
      <c r="M164" s="95">
        <v>2</v>
      </c>
      <c r="N164" s="95">
        <v>1</v>
      </c>
      <c r="O164" s="95"/>
      <c r="P164" s="95"/>
    </row>
    <row r="165" spans="1:16" x14ac:dyDescent="0.2">
      <c r="A165" s="90" t="s">
        <v>1183</v>
      </c>
      <c r="B165" s="90" t="s">
        <v>1184</v>
      </c>
      <c r="C165" s="98"/>
      <c r="D165" s="98"/>
      <c r="E165" s="91"/>
      <c r="F165" s="91" t="s">
        <v>984</v>
      </c>
      <c r="G165" s="91"/>
      <c r="H165" s="91"/>
      <c r="I165" s="91"/>
      <c r="J165" s="91"/>
      <c r="K165" s="91"/>
      <c r="L165" s="91"/>
      <c r="M165" s="91"/>
      <c r="N165" s="91"/>
      <c r="O165" s="91"/>
      <c r="P165" s="91"/>
    </row>
    <row r="166" spans="1:16" x14ac:dyDescent="0.2">
      <c r="A166" s="92" t="s">
        <v>1183</v>
      </c>
      <c r="B166" s="90" t="s">
        <v>1185</v>
      </c>
      <c r="C166" s="97"/>
      <c r="D166" s="97"/>
      <c r="E166" s="91"/>
      <c r="F166" s="91"/>
      <c r="G166" s="91"/>
      <c r="H166" s="91"/>
      <c r="I166" s="91"/>
      <c r="J166" s="91"/>
      <c r="K166" s="91"/>
      <c r="L166" s="91"/>
      <c r="M166" s="91" t="s">
        <v>984</v>
      </c>
      <c r="N166" s="91"/>
      <c r="O166" s="91"/>
      <c r="P166" s="91"/>
    </row>
    <row r="167" spans="1:16" x14ac:dyDescent="0.2">
      <c r="A167" s="92" t="s">
        <v>1183</v>
      </c>
      <c r="B167" s="90" t="s">
        <v>1186</v>
      </c>
      <c r="C167" s="97"/>
      <c r="D167" s="97"/>
      <c r="E167" s="91"/>
      <c r="F167" s="91"/>
      <c r="G167" s="91"/>
      <c r="H167" s="91"/>
      <c r="I167" s="91"/>
      <c r="J167" s="91"/>
      <c r="K167" s="91"/>
      <c r="L167" s="91"/>
      <c r="M167" s="91" t="s">
        <v>984</v>
      </c>
      <c r="N167" s="91" t="s">
        <v>984</v>
      </c>
      <c r="O167" s="91"/>
      <c r="P167" s="91"/>
    </row>
    <row r="168" spans="1:16" x14ac:dyDescent="0.2">
      <c r="A168" s="92" t="s">
        <v>1183</v>
      </c>
      <c r="B168" s="90" t="s">
        <v>1187</v>
      </c>
      <c r="C168" s="97"/>
      <c r="D168" s="97"/>
      <c r="E168" s="91"/>
      <c r="F168" s="91"/>
      <c r="G168" s="91"/>
      <c r="H168" s="91"/>
      <c r="I168" s="91"/>
      <c r="J168" s="91"/>
      <c r="K168" s="91" t="s">
        <v>984</v>
      </c>
      <c r="L168" s="91"/>
      <c r="M168" s="91"/>
      <c r="N168" s="91"/>
      <c r="O168" s="91"/>
      <c r="P168" s="91"/>
    </row>
    <row r="169" spans="1:16" s="96" customFormat="1" x14ac:dyDescent="0.2">
      <c r="A169" s="93" t="s">
        <v>64</v>
      </c>
      <c r="B169" s="93" t="s">
        <v>981</v>
      </c>
      <c r="C169" s="94">
        <v>15.7</v>
      </c>
      <c r="D169" s="94">
        <v>27.8</v>
      </c>
      <c r="E169" s="95"/>
      <c r="F169" s="95"/>
      <c r="G169" s="95"/>
      <c r="H169" s="95"/>
      <c r="I169" s="95"/>
      <c r="J169" s="95"/>
      <c r="K169" s="95"/>
      <c r="L169" s="95"/>
      <c r="M169" s="95">
        <v>2</v>
      </c>
      <c r="N169" s="95"/>
      <c r="O169" s="95"/>
      <c r="P169" s="95"/>
    </row>
    <row r="170" spans="1:16" x14ac:dyDescent="0.2">
      <c r="A170" s="92" t="s">
        <v>64</v>
      </c>
      <c r="B170" s="90" t="s">
        <v>1188</v>
      </c>
      <c r="C170" s="98"/>
      <c r="D170" s="98"/>
      <c r="E170" s="91"/>
      <c r="F170" s="91"/>
      <c r="G170" s="91"/>
      <c r="H170" s="91"/>
      <c r="I170" s="91"/>
      <c r="J170" s="91"/>
      <c r="K170" s="91"/>
      <c r="L170" s="91"/>
      <c r="M170" s="91" t="s">
        <v>984</v>
      </c>
      <c r="N170" s="91"/>
      <c r="O170" s="91"/>
      <c r="P170" s="91"/>
    </row>
    <row r="171" spans="1:16" x14ac:dyDescent="0.2">
      <c r="A171" s="92" t="s">
        <v>64</v>
      </c>
      <c r="B171" s="90" t="s">
        <v>1189</v>
      </c>
      <c r="C171" s="98"/>
      <c r="D171" s="98"/>
      <c r="E171" s="91"/>
      <c r="F171" s="91"/>
      <c r="G171" s="91"/>
      <c r="H171" s="91"/>
      <c r="I171" s="91"/>
      <c r="J171" s="91"/>
      <c r="K171" s="91"/>
      <c r="L171" s="91"/>
      <c r="M171" s="91" t="s">
        <v>984</v>
      </c>
      <c r="N171" s="91"/>
      <c r="O171" s="91"/>
      <c r="P171" s="91"/>
    </row>
    <row r="172" spans="1:16" s="96" customFormat="1" x14ac:dyDescent="0.2">
      <c r="A172" s="93" t="s">
        <v>481</v>
      </c>
      <c r="B172" s="93" t="s">
        <v>981</v>
      </c>
      <c r="C172" s="94">
        <v>7.8</v>
      </c>
      <c r="D172" s="94">
        <v>27.4</v>
      </c>
      <c r="E172" s="95">
        <v>1</v>
      </c>
      <c r="F172" s="95">
        <v>1</v>
      </c>
      <c r="G172" s="95"/>
      <c r="H172" s="95"/>
      <c r="I172" s="95"/>
      <c r="J172" s="95"/>
      <c r="K172" s="95"/>
      <c r="L172" s="95"/>
      <c r="M172" s="95"/>
      <c r="N172" s="95"/>
      <c r="O172" s="95"/>
      <c r="P172" s="95"/>
    </row>
    <row r="173" spans="1:16" x14ac:dyDescent="0.2">
      <c r="A173" s="92" t="s">
        <v>481</v>
      </c>
      <c r="B173" s="90" t="s">
        <v>1190</v>
      </c>
      <c r="C173" s="98"/>
      <c r="D173" s="98"/>
      <c r="E173" s="91"/>
      <c r="F173" s="91" t="s">
        <v>984</v>
      </c>
      <c r="G173" s="91"/>
      <c r="H173" s="91"/>
      <c r="I173" s="91"/>
      <c r="J173" s="91"/>
      <c r="K173" s="91"/>
      <c r="L173" s="91"/>
      <c r="M173" s="91"/>
      <c r="N173" s="91"/>
      <c r="O173" s="91"/>
      <c r="P173" s="91"/>
    </row>
    <row r="174" spans="1:16" x14ac:dyDescent="0.2">
      <c r="A174" s="92" t="s">
        <v>481</v>
      </c>
      <c r="B174" s="90" t="s">
        <v>1191</v>
      </c>
      <c r="C174" s="98"/>
      <c r="D174" s="98"/>
      <c r="E174" s="91" t="s">
        <v>984</v>
      </c>
      <c r="F174" s="91"/>
      <c r="G174" s="91"/>
      <c r="H174" s="91"/>
      <c r="I174" s="91"/>
      <c r="J174" s="91"/>
      <c r="K174" s="91"/>
      <c r="L174" s="91"/>
      <c r="M174" s="91"/>
      <c r="N174" s="91"/>
      <c r="O174" s="91"/>
      <c r="P174" s="91"/>
    </row>
    <row r="175" spans="1:16" s="96" customFormat="1" x14ac:dyDescent="0.2">
      <c r="A175" s="93" t="s">
        <v>1192</v>
      </c>
      <c r="B175" s="93" t="s">
        <v>1193</v>
      </c>
      <c r="C175" s="94">
        <v>3.4</v>
      </c>
      <c r="D175" s="94">
        <v>27.7</v>
      </c>
      <c r="E175" s="95"/>
      <c r="F175" s="95">
        <v>1</v>
      </c>
      <c r="G175" s="95"/>
      <c r="H175" s="95"/>
      <c r="I175" s="95"/>
      <c r="J175" s="95"/>
      <c r="K175" s="95"/>
      <c r="L175" s="95"/>
      <c r="M175" s="95"/>
      <c r="N175" s="95"/>
      <c r="O175" s="95"/>
      <c r="P175" s="95"/>
    </row>
    <row r="176" spans="1:16" s="103" customFormat="1" x14ac:dyDescent="0.2">
      <c r="A176" s="100" t="s">
        <v>234</v>
      </c>
      <c r="B176" s="100" t="s">
        <v>1194</v>
      </c>
      <c r="C176" s="101" t="s">
        <v>234</v>
      </c>
      <c r="D176" s="101" t="s">
        <v>234</v>
      </c>
      <c r="E176" s="102">
        <v>1</v>
      </c>
      <c r="F176" s="102"/>
      <c r="G176" s="102"/>
      <c r="H176" s="102"/>
      <c r="I176" s="102"/>
      <c r="J176" s="102"/>
      <c r="K176" s="102"/>
      <c r="L176" s="102"/>
      <c r="M176" s="102"/>
      <c r="N176" s="102"/>
      <c r="O176" s="102"/>
      <c r="P176" s="102"/>
    </row>
    <row r="177" spans="1:16" s="96" customFormat="1" x14ac:dyDescent="0.2">
      <c r="A177" s="93" t="s">
        <v>737</v>
      </c>
      <c r="B177" s="93" t="s">
        <v>981</v>
      </c>
      <c r="C177" s="94">
        <v>-6.9</v>
      </c>
      <c r="D177" s="94">
        <v>28.1</v>
      </c>
      <c r="E177" s="95"/>
      <c r="F177" s="95"/>
      <c r="G177" s="95">
        <v>1</v>
      </c>
      <c r="H177" s="95">
        <v>1</v>
      </c>
      <c r="I177" s="95">
        <v>1</v>
      </c>
      <c r="J177" s="95">
        <v>1</v>
      </c>
      <c r="K177" s="95">
        <v>2</v>
      </c>
      <c r="L177" s="95">
        <v>1</v>
      </c>
      <c r="M177" s="95">
        <v>3</v>
      </c>
      <c r="N177" s="95">
        <v>1</v>
      </c>
      <c r="O177" s="95">
        <v>1</v>
      </c>
      <c r="P177" s="95">
        <v>1</v>
      </c>
    </row>
    <row r="178" spans="1:16" x14ac:dyDescent="0.2">
      <c r="A178" s="90" t="s">
        <v>737</v>
      </c>
      <c r="B178" s="90" t="s">
        <v>1195</v>
      </c>
      <c r="C178" s="98"/>
      <c r="D178" s="98"/>
      <c r="E178" s="91"/>
      <c r="F178" s="91"/>
      <c r="G178" s="91"/>
      <c r="H178" s="91" t="s">
        <v>984</v>
      </c>
      <c r="I178" s="91"/>
      <c r="J178" s="91"/>
      <c r="K178" s="91" t="s">
        <v>984</v>
      </c>
      <c r="L178" s="91"/>
      <c r="M178" s="91" t="s">
        <v>984</v>
      </c>
      <c r="N178" s="91"/>
      <c r="O178" s="91"/>
      <c r="P178" s="91"/>
    </row>
    <row r="179" spans="1:16" x14ac:dyDescent="0.2">
      <c r="A179" s="90" t="s">
        <v>737</v>
      </c>
      <c r="B179" s="90" t="s">
        <v>1196</v>
      </c>
      <c r="C179" s="98"/>
      <c r="D179" s="98"/>
      <c r="E179" s="91"/>
      <c r="F179" s="91"/>
      <c r="G179" s="91"/>
      <c r="H179" s="91"/>
      <c r="I179" s="91"/>
      <c r="J179" s="91"/>
      <c r="K179" s="91"/>
      <c r="L179" s="91" t="s">
        <v>984</v>
      </c>
      <c r="M179" s="91" t="s">
        <v>984</v>
      </c>
      <c r="N179" s="91"/>
      <c r="O179" s="91" t="s">
        <v>984</v>
      </c>
      <c r="P179" s="91" t="s">
        <v>984</v>
      </c>
    </row>
    <row r="180" spans="1:16" s="120" customFormat="1" x14ac:dyDescent="0.2">
      <c r="A180" s="92" t="s">
        <v>737</v>
      </c>
      <c r="B180" s="90" t="s">
        <v>1197</v>
      </c>
      <c r="C180" s="97"/>
      <c r="D180" s="97"/>
      <c r="E180" s="91"/>
      <c r="F180" s="91"/>
      <c r="G180" s="91"/>
      <c r="H180" s="91"/>
      <c r="I180" s="91"/>
      <c r="J180" s="91"/>
      <c r="K180" s="91"/>
      <c r="L180" s="91"/>
      <c r="M180" s="91"/>
      <c r="N180" s="91" t="s">
        <v>984</v>
      </c>
      <c r="O180" s="91"/>
      <c r="P180" s="91"/>
    </row>
    <row r="181" spans="1:16" x14ac:dyDescent="0.2">
      <c r="A181" s="90" t="s">
        <v>737</v>
      </c>
      <c r="B181" s="90" t="s">
        <v>1198</v>
      </c>
      <c r="C181" s="98"/>
      <c r="D181" s="98"/>
      <c r="E181" s="91"/>
      <c r="F181" s="91"/>
      <c r="G181" s="91" t="s">
        <v>984</v>
      </c>
      <c r="H181" s="91"/>
      <c r="I181" s="91" t="s">
        <v>984</v>
      </c>
      <c r="J181" s="91" t="s">
        <v>984</v>
      </c>
      <c r="K181" s="91" t="s">
        <v>984</v>
      </c>
      <c r="L181" s="91"/>
      <c r="M181" s="91"/>
      <c r="N181" s="91"/>
      <c r="O181" s="91"/>
      <c r="P181" s="91"/>
    </row>
    <row r="182" spans="1:16" x14ac:dyDescent="0.2">
      <c r="A182" s="90" t="s">
        <v>737</v>
      </c>
      <c r="B182" s="90" t="s">
        <v>1199</v>
      </c>
      <c r="C182" s="98"/>
      <c r="D182" s="98"/>
      <c r="E182" s="91"/>
      <c r="F182" s="91"/>
      <c r="G182" s="91"/>
      <c r="H182" s="91"/>
      <c r="I182" s="91"/>
      <c r="J182" s="91"/>
      <c r="K182" s="91"/>
      <c r="L182" s="91"/>
      <c r="M182" s="91" t="s">
        <v>984</v>
      </c>
      <c r="N182" s="91"/>
      <c r="O182" s="91"/>
      <c r="P182" s="91"/>
    </row>
    <row r="183" spans="1:16" x14ac:dyDescent="0.2">
      <c r="A183" s="113" t="s">
        <v>78</v>
      </c>
      <c r="B183" s="93" t="s">
        <v>1200</v>
      </c>
      <c r="C183" s="94">
        <v>13.9</v>
      </c>
      <c r="D183" s="114">
        <v>21.1</v>
      </c>
      <c r="E183" s="95"/>
      <c r="F183" s="95"/>
      <c r="G183" s="95"/>
      <c r="H183" s="115">
        <v>1</v>
      </c>
      <c r="I183" s="95"/>
      <c r="J183" s="95"/>
      <c r="K183" s="95"/>
      <c r="L183" s="95">
        <v>1</v>
      </c>
      <c r="M183" s="95">
        <v>1</v>
      </c>
      <c r="N183" s="95">
        <v>1</v>
      </c>
      <c r="O183" s="95">
        <v>1</v>
      </c>
      <c r="P183" s="115">
        <v>1</v>
      </c>
    </row>
    <row r="184" spans="1:16" s="103" customFormat="1" x14ac:dyDescent="0.2">
      <c r="A184" s="100" t="s">
        <v>234</v>
      </c>
      <c r="B184" s="100" t="s">
        <v>1201</v>
      </c>
      <c r="C184" s="101" t="s">
        <v>234</v>
      </c>
      <c r="D184" s="101" t="s">
        <v>234</v>
      </c>
      <c r="E184" s="102"/>
      <c r="F184" s="102"/>
      <c r="G184" s="102"/>
      <c r="H184" s="102"/>
      <c r="I184" s="102"/>
      <c r="J184" s="102"/>
      <c r="K184" s="102"/>
      <c r="L184" s="102"/>
      <c r="M184" s="102">
        <v>1</v>
      </c>
      <c r="N184" s="102"/>
      <c r="O184" s="102"/>
      <c r="P184" s="102"/>
    </row>
    <row r="185" spans="1:16" s="96" customFormat="1" x14ac:dyDescent="0.2">
      <c r="A185" s="93" t="s">
        <v>1202</v>
      </c>
      <c r="B185" s="93" t="s">
        <v>981</v>
      </c>
      <c r="C185" s="94">
        <v>11.3</v>
      </c>
      <c r="D185" s="94">
        <v>27.7</v>
      </c>
      <c r="E185" s="95"/>
      <c r="F185" s="95">
        <v>2</v>
      </c>
      <c r="G185" s="95"/>
      <c r="H185" s="95">
        <v>1</v>
      </c>
      <c r="I185" s="95"/>
      <c r="J185" s="95"/>
      <c r="K185" s="95">
        <v>1</v>
      </c>
      <c r="L185" s="95">
        <v>1</v>
      </c>
      <c r="M185" s="95"/>
      <c r="N185" s="95"/>
      <c r="O185" s="95"/>
      <c r="P185" s="95"/>
    </row>
    <row r="186" spans="1:16" s="120" customFormat="1" x14ac:dyDescent="0.2">
      <c r="A186" s="92" t="s">
        <v>1202</v>
      </c>
      <c r="B186" s="90" t="s">
        <v>1203</v>
      </c>
      <c r="C186" s="98"/>
      <c r="D186" s="98"/>
      <c r="E186" s="91"/>
      <c r="F186" s="91"/>
      <c r="G186" s="91"/>
      <c r="H186" s="91"/>
      <c r="I186" s="91"/>
      <c r="J186" s="91"/>
      <c r="K186" s="91" t="s">
        <v>984</v>
      </c>
      <c r="L186" s="91"/>
      <c r="M186" s="91"/>
      <c r="N186" s="91"/>
      <c r="O186" s="91"/>
      <c r="P186" s="91"/>
    </row>
    <row r="187" spans="1:16" s="120" customFormat="1" x14ac:dyDescent="0.2">
      <c r="A187" s="92" t="s">
        <v>1202</v>
      </c>
      <c r="B187" s="90" t="s">
        <v>1204</v>
      </c>
      <c r="C187" s="98"/>
      <c r="D187" s="98"/>
      <c r="E187" s="91"/>
      <c r="F187" s="91" t="s">
        <v>984</v>
      </c>
      <c r="G187" s="91"/>
      <c r="H187" s="91"/>
      <c r="I187" s="91"/>
      <c r="J187" s="91"/>
      <c r="K187" s="91"/>
      <c r="L187" s="91"/>
      <c r="M187" s="91"/>
      <c r="N187" s="91"/>
      <c r="O187" s="91"/>
      <c r="P187" s="91"/>
    </row>
    <row r="188" spans="1:16" s="120" customFormat="1" x14ac:dyDescent="0.2">
      <c r="A188" s="90" t="s">
        <v>1202</v>
      </c>
      <c r="B188" s="90" t="s">
        <v>1205</v>
      </c>
      <c r="C188" s="98"/>
      <c r="D188" s="98"/>
      <c r="E188" s="91"/>
      <c r="F188" s="91"/>
      <c r="G188" s="91"/>
      <c r="H188" s="91" t="s">
        <v>984</v>
      </c>
      <c r="I188" s="91"/>
      <c r="J188" s="91"/>
      <c r="K188" s="91"/>
      <c r="L188" s="91"/>
      <c r="M188" s="91"/>
      <c r="N188" s="91"/>
      <c r="O188" s="91"/>
      <c r="P188" s="91"/>
    </row>
    <row r="189" spans="1:16" x14ac:dyDescent="0.2">
      <c r="A189" s="90" t="s">
        <v>1202</v>
      </c>
      <c r="B189" s="90" t="s">
        <v>1206</v>
      </c>
      <c r="C189" s="98"/>
      <c r="D189" s="98"/>
      <c r="E189" s="91"/>
      <c r="F189" s="91" t="s">
        <v>984</v>
      </c>
      <c r="G189" s="91"/>
      <c r="H189" s="91"/>
      <c r="I189" s="91"/>
      <c r="J189" s="91"/>
      <c r="K189" s="91"/>
      <c r="L189" s="91" t="s">
        <v>984</v>
      </c>
      <c r="M189" s="91"/>
      <c r="N189" s="91"/>
      <c r="O189" s="91"/>
      <c r="P189" s="91"/>
    </row>
    <row r="190" spans="1:16" s="96" customFormat="1" x14ac:dyDescent="0.2">
      <c r="A190" s="93" t="s">
        <v>1207</v>
      </c>
      <c r="B190" s="93" t="s">
        <v>1208</v>
      </c>
      <c r="C190" s="94">
        <v>2.5</v>
      </c>
      <c r="D190" s="94">
        <v>27.2</v>
      </c>
      <c r="E190" s="95"/>
      <c r="F190" s="95"/>
      <c r="G190" s="95"/>
      <c r="H190" s="95"/>
      <c r="I190" s="95"/>
      <c r="J190" s="95"/>
      <c r="K190" s="95"/>
      <c r="L190" s="95"/>
      <c r="M190" s="95"/>
      <c r="N190" s="95"/>
      <c r="O190" s="95">
        <v>1</v>
      </c>
      <c r="P190" s="95"/>
    </row>
    <row r="191" spans="1:16" s="96" customFormat="1" x14ac:dyDescent="0.2">
      <c r="A191" s="111" t="s">
        <v>1209</v>
      </c>
      <c r="B191" s="93" t="s">
        <v>981</v>
      </c>
      <c r="C191" s="94">
        <v>11.1</v>
      </c>
      <c r="D191" s="94">
        <v>27</v>
      </c>
      <c r="E191" s="95"/>
      <c r="F191" s="95">
        <v>1</v>
      </c>
      <c r="G191" s="95"/>
      <c r="H191" s="95"/>
      <c r="I191" s="95">
        <v>1</v>
      </c>
      <c r="J191" s="95"/>
      <c r="K191" s="95">
        <v>1</v>
      </c>
      <c r="L191" s="95">
        <v>1</v>
      </c>
      <c r="M191" s="95"/>
      <c r="N191" s="95"/>
      <c r="O191" s="95">
        <v>1</v>
      </c>
      <c r="P191" s="95">
        <v>1</v>
      </c>
    </row>
    <row r="192" spans="1:16" x14ac:dyDescent="0.2">
      <c r="A192" s="90" t="s">
        <v>1209</v>
      </c>
      <c r="B192" s="90" t="s">
        <v>1210</v>
      </c>
      <c r="C192" s="98"/>
      <c r="D192" s="98"/>
      <c r="E192" s="91"/>
      <c r="F192" s="91"/>
      <c r="G192" s="91"/>
      <c r="H192" s="91"/>
      <c r="I192" s="91"/>
      <c r="J192" s="91"/>
      <c r="K192" s="91"/>
      <c r="L192" s="91" t="s">
        <v>984</v>
      </c>
      <c r="M192" s="91"/>
      <c r="N192" s="91"/>
      <c r="O192" s="91"/>
      <c r="P192" s="91"/>
    </row>
    <row r="193" spans="1:16" x14ac:dyDescent="0.2">
      <c r="A193" s="90" t="s">
        <v>1209</v>
      </c>
      <c r="B193" s="90" t="s">
        <v>1211</v>
      </c>
      <c r="C193" s="98"/>
      <c r="D193" s="98"/>
      <c r="E193" s="91"/>
      <c r="F193" s="91" t="s">
        <v>984</v>
      </c>
      <c r="G193" s="91"/>
      <c r="H193" s="91"/>
      <c r="I193" s="91" t="s">
        <v>984</v>
      </c>
      <c r="J193" s="91"/>
      <c r="K193" s="91"/>
      <c r="L193" s="91"/>
      <c r="M193" s="91"/>
      <c r="N193" s="91"/>
      <c r="O193" s="91"/>
      <c r="P193" s="91"/>
    </row>
    <row r="194" spans="1:16" x14ac:dyDescent="0.2">
      <c r="A194" s="92" t="s">
        <v>1209</v>
      </c>
      <c r="B194" s="90" t="s">
        <v>1212</v>
      </c>
      <c r="C194" s="98"/>
      <c r="D194" s="98"/>
      <c r="E194" s="91"/>
      <c r="F194" s="91"/>
      <c r="G194" s="91"/>
      <c r="H194" s="91"/>
      <c r="I194" s="91"/>
      <c r="J194" s="91"/>
      <c r="K194" s="91" t="s">
        <v>984</v>
      </c>
      <c r="L194" s="91" t="s">
        <v>984</v>
      </c>
      <c r="M194" s="91"/>
      <c r="N194" s="91"/>
      <c r="O194" s="91" t="s">
        <v>984</v>
      </c>
      <c r="P194" s="91" t="s">
        <v>984</v>
      </c>
    </row>
    <row r="195" spans="1:16" s="96" customFormat="1" x14ac:dyDescent="0.2">
      <c r="A195" s="93" t="s">
        <v>1213</v>
      </c>
      <c r="B195" s="121" t="s">
        <v>1214</v>
      </c>
      <c r="C195" s="94">
        <v>11.1</v>
      </c>
      <c r="D195" s="114">
        <v>18.5</v>
      </c>
      <c r="E195" s="95"/>
      <c r="F195" s="115">
        <v>1</v>
      </c>
      <c r="G195" s="95"/>
      <c r="H195" s="95"/>
      <c r="I195" s="95"/>
      <c r="J195" s="95"/>
      <c r="K195" s="95"/>
      <c r="L195" s="95"/>
      <c r="M195" s="95"/>
      <c r="N195" s="95"/>
      <c r="O195" s="95"/>
      <c r="P195" s="95"/>
    </row>
    <row r="196" spans="1:16" s="96" customFormat="1" x14ac:dyDescent="0.2">
      <c r="A196" s="110" t="s">
        <v>1215</v>
      </c>
      <c r="B196" s="93" t="s">
        <v>1216</v>
      </c>
      <c r="C196" s="94" t="s">
        <v>234</v>
      </c>
      <c r="D196" s="94" t="s">
        <v>234</v>
      </c>
      <c r="E196" s="95" t="s">
        <v>984</v>
      </c>
      <c r="F196" s="95"/>
      <c r="G196" s="95"/>
      <c r="H196" s="95"/>
      <c r="I196" s="95"/>
      <c r="J196" s="95"/>
      <c r="K196" s="95"/>
      <c r="L196" s="95"/>
      <c r="M196" s="95"/>
      <c r="N196" s="95"/>
      <c r="O196" s="95"/>
      <c r="P196" s="95"/>
    </row>
    <row r="197" spans="1:16" s="96" customFormat="1" x14ac:dyDescent="0.2">
      <c r="A197" s="110" t="s">
        <v>1217</v>
      </c>
      <c r="B197" s="93" t="s">
        <v>1218</v>
      </c>
      <c r="C197" s="94" t="s">
        <v>234</v>
      </c>
      <c r="D197" s="94" t="s">
        <v>234</v>
      </c>
      <c r="E197" s="95"/>
      <c r="F197" s="95"/>
      <c r="G197" s="95" t="s">
        <v>984</v>
      </c>
      <c r="H197" s="95" t="s">
        <v>984</v>
      </c>
      <c r="I197" s="95"/>
      <c r="J197" s="95"/>
      <c r="K197" s="95"/>
      <c r="L197" s="95"/>
      <c r="M197" s="95"/>
      <c r="N197" s="95"/>
      <c r="O197" s="95" t="s">
        <v>984</v>
      </c>
      <c r="P197" s="95"/>
    </row>
    <row r="198" spans="1:16" s="96" customFormat="1" x14ac:dyDescent="0.2">
      <c r="A198" s="93" t="s">
        <v>1217</v>
      </c>
      <c r="B198" s="93" t="s">
        <v>1219</v>
      </c>
      <c r="C198" s="94" t="s">
        <v>234</v>
      </c>
      <c r="D198" s="94" t="s">
        <v>234</v>
      </c>
      <c r="E198" s="95"/>
      <c r="F198" s="95"/>
      <c r="G198" s="95" t="s">
        <v>984</v>
      </c>
      <c r="H198" s="95" t="s">
        <v>984</v>
      </c>
      <c r="I198" s="95"/>
      <c r="J198" s="95"/>
      <c r="K198" s="95"/>
      <c r="L198" s="95"/>
      <c r="M198" s="95"/>
      <c r="N198" s="95"/>
      <c r="O198" s="95"/>
      <c r="P198" s="95"/>
    </row>
    <row r="199" spans="1:16" s="96" customFormat="1" x14ac:dyDescent="0.2">
      <c r="A199" s="110" t="s">
        <v>54</v>
      </c>
      <c r="B199" s="93" t="s">
        <v>1220</v>
      </c>
      <c r="C199" s="94">
        <v>-1.1000000000000001</v>
      </c>
      <c r="D199" s="94">
        <v>23.9</v>
      </c>
      <c r="E199" s="95"/>
      <c r="F199" s="95"/>
      <c r="G199" s="95"/>
      <c r="H199" s="95"/>
      <c r="I199" s="95"/>
      <c r="J199" s="95"/>
      <c r="K199" s="95"/>
      <c r="L199" s="95"/>
      <c r="M199" s="95" t="s">
        <v>984</v>
      </c>
      <c r="N199" s="95"/>
      <c r="O199" s="95"/>
      <c r="P199" s="95"/>
    </row>
    <row r="200" spans="1:16" s="96" customFormat="1" x14ac:dyDescent="0.2">
      <c r="A200" s="126" t="s">
        <v>1221</v>
      </c>
      <c r="B200" s="93" t="s">
        <v>981</v>
      </c>
      <c r="C200" s="132">
        <v>17</v>
      </c>
      <c r="D200" s="94">
        <v>22.9</v>
      </c>
      <c r="E200" s="95"/>
      <c r="F200" s="95"/>
      <c r="G200" s="128">
        <v>1</v>
      </c>
      <c r="H200" s="95"/>
      <c r="I200" s="133"/>
      <c r="J200" s="133"/>
      <c r="K200" s="95">
        <v>1</v>
      </c>
      <c r="L200" s="134">
        <v>2</v>
      </c>
      <c r="M200" s="95"/>
      <c r="N200" s="95"/>
      <c r="O200" s="95"/>
      <c r="P200" s="95"/>
    </row>
    <row r="201" spans="1:16" x14ac:dyDescent="0.2">
      <c r="A201" s="92" t="s">
        <v>1221</v>
      </c>
      <c r="B201" s="90" t="s">
        <v>1222</v>
      </c>
      <c r="C201" s="98"/>
      <c r="D201" s="98"/>
      <c r="E201" s="91"/>
      <c r="F201" s="91"/>
      <c r="G201" s="91"/>
      <c r="H201" s="91"/>
      <c r="I201" s="91"/>
      <c r="J201" s="91"/>
      <c r="K201" s="91"/>
      <c r="L201" s="91" t="s">
        <v>984</v>
      </c>
      <c r="M201" s="91"/>
      <c r="N201" s="91"/>
      <c r="O201" s="91"/>
      <c r="P201" s="91"/>
    </row>
    <row r="202" spans="1:16" x14ac:dyDescent="0.2">
      <c r="A202" s="90" t="s">
        <v>1221</v>
      </c>
      <c r="B202" s="90" t="s">
        <v>1223</v>
      </c>
      <c r="C202" s="98"/>
      <c r="D202" s="98"/>
      <c r="E202" s="91"/>
      <c r="F202" s="91"/>
      <c r="G202" s="91"/>
      <c r="H202" s="91"/>
      <c r="I202" s="91"/>
      <c r="J202" s="91"/>
      <c r="K202" s="91"/>
      <c r="L202" s="91" t="s">
        <v>984</v>
      </c>
      <c r="M202" s="91"/>
      <c r="N202" s="91"/>
      <c r="O202" s="91"/>
      <c r="P202" s="91"/>
    </row>
    <row r="203" spans="1:16" x14ac:dyDescent="0.2">
      <c r="A203" s="90" t="s">
        <v>1221</v>
      </c>
      <c r="B203" s="90" t="s">
        <v>1224</v>
      </c>
      <c r="C203" s="98"/>
      <c r="D203" s="98"/>
      <c r="E203" s="91"/>
      <c r="F203" s="91"/>
      <c r="G203" s="91" t="s">
        <v>984</v>
      </c>
      <c r="H203" s="91"/>
      <c r="I203" s="91"/>
      <c r="J203" s="91"/>
      <c r="K203" s="91" t="s">
        <v>984</v>
      </c>
      <c r="L203" s="91"/>
      <c r="M203" s="91"/>
      <c r="N203" s="91"/>
      <c r="O203" s="91"/>
      <c r="P203" s="91"/>
    </row>
    <row r="204" spans="1:16" s="96" customFormat="1" x14ac:dyDescent="0.2">
      <c r="A204" s="110" t="s">
        <v>909</v>
      </c>
      <c r="B204" s="93" t="s">
        <v>1225</v>
      </c>
      <c r="C204" s="94">
        <v>10</v>
      </c>
      <c r="D204" s="94">
        <v>27.5</v>
      </c>
      <c r="E204" s="95"/>
      <c r="F204" s="95" t="s">
        <v>984</v>
      </c>
      <c r="G204" s="95"/>
      <c r="H204" s="95"/>
      <c r="I204" s="95"/>
      <c r="J204" s="95"/>
      <c r="K204" s="95"/>
      <c r="L204" s="95"/>
      <c r="M204" s="95"/>
      <c r="N204" s="95"/>
      <c r="O204" s="95"/>
      <c r="P204" s="95"/>
    </row>
    <row r="205" spans="1:16" s="103" customFormat="1" x14ac:dyDescent="0.2">
      <c r="A205" s="100" t="s">
        <v>234</v>
      </c>
      <c r="B205" s="100" t="s">
        <v>1226</v>
      </c>
      <c r="C205" s="101" t="s">
        <v>234</v>
      </c>
      <c r="D205" s="101" t="s">
        <v>234</v>
      </c>
      <c r="E205" s="102">
        <v>1</v>
      </c>
      <c r="F205" s="102"/>
      <c r="G205" s="102"/>
      <c r="H205" s="102"/>
      <c r="I205" s="102"/>
      <c r="J205" s="102"/>
      <c r="K205" s="102"/>
      <c r="L205" s="102"/>
      <c r="M205" s="102"/>
      <c r="N205" s="102"/>
      <c r="O205" s="102"/>
      <c r="P205" s="102"/>
    </row>
    <row r="206" spans="1:16" s="96" customFormat="1" x14ac:dyDescent="0.2">
      <c r="A206" s="93" t="s">
        <v>1227</v>
      </c>
      <c r="B206" s="93" t="s">
        <v>1228</v>
      </c>
      <c r="C206" s="94">
        <v>0.2</v>
      </c>
      <c r="D206" s="94">
        <v>23.9</v>
      </c>
      <c r="E206" s="95"/>
      <c r="F206" s="95"/>
      <c r="G206" s="95"/>
      <c r="H206" s="95"/>
      <c r="I206" s="95"/>
      <c r="J206" s="95"/>
      <c r="K206" s="95" t="s">
        <v>984</v>
      </c>
      <c r="L206" s="95"/>
      <c r="M206" s="95"/>
      <c r="N206" s="95"/>
      <c r="O206" s="95"/>
      <c r="P206" s="95"/>
    </row>
    <row r="207" spans="1:16" s="103" customFormat="1" x14ac:dyDescent="0.2">
      <c r="A207" s="100" t="s">
        <v>234</v>
      </c>
      <c r="B207" s="100" t="s">
        <v>1229</v>
      </c>
      <c r="C207" s="101" t="s">
        <v>234</v>
      </c>
      <c r="D207" s="101" t="s">
        <v>234</v>
      </c>
      <c r="E207" s="102">
        <v>1</v>
      </c>
      <c r="F207" s="102"/>
      <c r="G207" s="102"/>
      <c r="H207" s="102"/>
      <c r="I207" s="102"/>
      <c r="J207" s="102"/>
      <c r="K207" s="102"/>
      <c r="L207" s="102"/>
      <c r="M207" s="102"/>
      <c r="N207" s="102"/>
      <c r="O207" s="102"/>
      <c r="P207" s="102"/>
    </row>
    <row r="208" spans="1:16" s="103" customFormat="1" x14ac:dyDescent="0.2">
      <c r="A208" s="100" t="s">
        <v>234</v>
      </c>
      <c r="B208" s="100" t="s">
        <v>1230</v>
      </c>
      <c r="C208" s="101" t="s">
        <v>234</v>
      </c>
      <c r="D208" s="101" t="s">
        <v>234</v>
      </c>
      <c r="E208" s="102">
        <v>1</v>
      </c>
      <c r="F208" s="102"/>
      <c r="G208" s="102"/>
      <c r="H208" s="102"/>
      <c r="I208" s="102"/>
      <c r="J208" s="102"/>
      <c r="K208" s="102"/>
      <c r="L208" s="102"/>
      <c r="M208" s="102"/>
      <c r="N208" s="102"/>
      <c r="O208" s="102"/>
      <c r="P208" s="102"/>
    </row>
    <row r="209" spans="1:16" s="96" customFormat="1" x14ac:dyDescent="0.2">
      <c r="A209" s="93" t="s">
        <v>1231</v>
      </c>
      <c r="B209" s="93" t="s">
        <v>981</v>
      </c>
      <c r="C209" s="94">
        <v>14.4</v>
      </c>
      <c r="D209" s="94">
        <v>23.9</v>
      </c>
      <c r="E209" s="95"/>
      <c r="F209" s="95"/>
      <c r="G209" s="95"/>
      <c r="H209" s="95"/>
      <c r="I209" s="95"/>
      <c r="J209" s="95"/>
      <c r="K209" s="95"/>
      <c r="L209" s="95"/>
      <c r="M209" s="95"/>
      <c r="N209" s="95"/>
      <c r="O209" s="95"/>
      <c r="P209" s="95"/>
    </row>
    <row r="210" spans="1:16" x14ac:dyDescent="0.2">
      <c r="A210" s="92" t="s">
        <v>1231</v>
      </c>
      <c r="B210" s="90" t="s">
        <v>1232</v>
      </c>
      <c r="C210" s="98"/>
      <c r="D210" s="98"/>
      <c r="E210" s="91"/>
      <c r="F210" s="91"/>
      <c r="G210" s="91" t="s">
        <v>984</v>
      </c>
      <c r="H210" s="91"/>
      <c r="I210" s="91"/>
      <c r="J210" s="91"/>
      <c r="K210" s="91"/>
      <c r="L210" s="91"/>
      <c r="M210" s="91"/>
      <c r="N210" s="91"/>
      <c r="O210" s="91"/>
      <c r="P210" s="91"/>
    </row>
    <row r="211" spans="1:16" x14ac:dyDescent="0.2">
      <c r="A211" s="90" t="s">
        <v>1231</v>
      </c>
      <c r="B211" s="90" t="s">
        <v>1233</v>
      </c>
      <c r="C211" s="98"/>
      <c r="D211" s="98"/>
      <c r="E211" s="91"/>
      <c r="F211" s="91"/>
      <c r="G211" s="91" t="s">
        <v>984</v>
      </c>
      <c r="H211" s="91" t="s">
        <v>984</v>
      </c>
      <c r="I211" s="91"/>
      <c r="J211" s="91"/>
      <c r="K211" s="91"/>
      <c r="L211" s="91"/>
      <c r="M211" s="91"/>
      <c r="N211" s="91"/>
      <c r="O211" s="91"/>
      <c r="P211" s="91"/>
    </row>
    <row r="212" spans="1:16" x14ac:dyDescent="0.2">
      <c r="A212" s="90" t="s">
        <v>1231</v>
      </c>
      <c r="B212" s="90" t="s">
        <v>1234</v>
      </c>
      <c r="C212" s="98"/>
      <c r="D212" s="98"/>
      <c r="E212" s="91"/>
      <c r="F212" s="91" t="s">
        <v>984</v>
      </c>
      <c r="G212" s="91" t="s">
        <v>984</v>
      </c>
      <c r="H212" s="91"/>
      <c r="I212" s="91" t="s">
        <v>984</v>
      </c>
      <c r="J212" s="91"/>
      <c r="K212" s="91"/>
      <c r="L212" s="91" t="s">
        <v>984</v>
      </c>
      <c r="M212" s="91"/>
      <c r="N212" s="91"/>
      <c r="O212" s="91"/>
      <c r="P212" s="91"/>
    </row>
    <row r="213" spans="1:16" x14ac:dyDescent="0.2">
      <c r="A213" s="92" t="s">
        <v>1231</v>
      </c>
      <c r="B213" s="90" t="s">
        <v>1235</v>
      </c>
      <c r="C213" s="98"/>
      <c r="D213" s="98"/>
      <c r="E213" s="91"/>
      <c r="F213" s="91" t="s">
        <v>984</v>
      </c>
      <c r="G213" s="91" t="s">
        <v>984</v>
      </c>
      <c r="H213" s="91" t="s">
        <v>984</v>
      </c>
      <c r="I213" s="91"/>
      <c r="J213" s="91" t="s">
        <v>984</v>
      </c>
      <c r="K213" s="91" t="s">
        <v>984</v>
      </c>
      <c r="L213" s="91" t="s">
        <v>984</v>
      </c>
      <c r="M213" s="91" t="s">
        <v>984</v>
      </c>
      <c r="N213" s="91"/>
      <c r="O213" s="91" t="s">
        <v>984</v>
      </c>
      <c r="P213" s="91" t="s">
        <v>984</v>
      </c>
    </row>
    <row r="214" spans="1:16" x14ac:dyDescent="0.2">
      <c r="A214" s="90" t="s">
        <v>1231</v>
      </c>
      <c r="B214" s="90" t="s">
        <v>1236</v>
      </c>
      <c r="C214" s="98"/>
      <c r="D214" s="98"/>
      <c r="E214" s="91"/>
      <c r="F214" s="91"/>
      <c r="G214" s="91"/>
      <c r="H214" s="91"/>
      <c r="I214" s="91" t="s">
        <v>984</v>
      </c>
      <c r="J214" s="91"/>
      <c r="K214" s="91"/>
      <c r="L214" s="91"/>
      <c r="M214" s="91"/>
      <c r="N214" s="91"/>
      <c r="O214" s="91"/>
      <c r="P214" s="91"/>
    </row>
    <row r="215" spans="1:16" s="96" customFormat="1" x14ac:dyDescent="0.2">
      <c r="A215" s="93" t="s">
        <v>1237</v>
      </c>
      <c r="B215" s="93" t="s">
        <v>1238</v>
      </c>
      <c r="C215" s="94">
        <v>0</v>
      </c>
      <c r="D215" s="94">
        <v>23.1</v>
      </c>
      <c r="E215" s="95"/>
      <c r="F215" s="95"/>
      <c r="G215" s="95"/>
      <c r="H215" s="95"/>
      <c r="I215" s="95"/>
      <c r="J215" s="95"/>
      <c r="K215" s="95"/>
      <c r="L215" s="95"/>
      <c r="M215" s="95" t="s">
        <v>984</v>
      </c>
      <c r="N215" s="95"/>
      <c r="O215" s="95"/>
      <c r="P215" s="95"/>
    </row>
    <row r="216" spans="1:16" s="96" customFormat="1" x14ac:dyDescent="0.2">
      <c r="A216" s="110" t="s">
        <v>1239</v>
      </c>
      <c r="B216" s="93" t="s">
        <v>1240</v>
      </c>
      <c r="C216" s="94">
        <v>6.9</v>
      </c>
      <c r="D216" s="94">
        <v>27</v>
      </c>
      <c r="E216" s="95"/>
      <c r="F216" s="95" t="s">
        <v>984</v>
      </c>
      <c r="G216" s="95"/>
      <c r="H216" s="95"/>
      <c r="I216" s="95"/>
      <c r="J216" s="95"/>
      <c r="K216" s="95"/>
      <c r="L216" s="95" t="s">
        <v>984</v>
      </c>
      <c r="M216" s="95"/>
      <c r="N216" s="95"/>
      <c r="O216" s="95"/>
      <c r="P216" s="95"/>
    </row>
    <row r="217" spans="1:16" s="96" customFormat="1" x14ac:dyDescent="0.2">
      <c r="A217" s="93" t="s">
        <v>1241</v>
      </c>
      <c r="B217" s="93" t="s">
        <v>1242</v>
      </c>
      <c r="C217" s="94" t="s">
        <v>234</v>
      </c>
      <c r="D217" s="94" t="s">
        <v>234</v>
      </c>
      <c r="E217" s="95"/>
      <c r="F217" s="95"/>
      <c r="G217" s="95" t="s">
        <v>984</v>
      </c>
      <c r="H217" s="95" t="s">
        <v>984</v>
      </c>
      <c r="I217" s="95"/>
      <c r="J217" s="95"/>
      <c r="K217" s="95"/>
      <c r="L217" s="95"/>
      <c r="M217" s="95"/>
      <c r="N217" s="95"/>
      <c r="O217" s="95"/>
      <c r="P217" s="95"/>
    </row>
    <row r="218" spans="1:16" s="96" customFormat="1" x14ac:dyDescent="0.2">
      <c r="A218" s="93" t="s">
        <v>1243</v>
      </c>
      <c r="B218" s="93" t="s">
        <v>1244</v>
      </c>
      <c r="C218" s="124">
        <v>17.2</v>
      </c>
      <c r="D218" s="94">
        <v>27.2</v>
      </c>
      <c r="E218" s="95"/>
      <c r="F218" s="95"/>
      <c r="G218" s="109">
        <v>1</v>
      </c>
      <c r="H218" s="95"/>
      <c r="I218" s="95"/>
      <c r="J218" s="95"/>
      <c r="K218" s="95"/>
      <c r="L218" s="95"/>
      <c r="M218" s="95"/>
      <c r="N218" s="95"/>
      <c r="O218" s="95"/>
      <c r="P218" s="95"/>
    </row>
    <row r="219" spans="1:16" s="96" customFormat="1" x14ac:dyDescent="0.2">
      <c r="A219" s="93" t="s">
        <v>1245</v>
      </c>
      <c r="B219" s="93" t="s">
        <v>1246</v>
      </c>
      <c r="C219" s="131">
        <v>24.8</v>
      </c>
      <c r="D219" s="131">
        <v>28.1</v>
      </c>
      <c r="E219" s="95"/>
      <c r="F219" s="95"/>
      <c r="G219" s="107" t="s">
        <v>984</v>
      </c>
      <c r="H219" s="95"/>
      <c r="I219" s="95"/>
      <c r="J219" s="95"/>
      <c r="K219" s="95"/>
      <c r="L219" s="95"/>
      <c r="M219" s="95"/>
      <c r="N219" s="95"/>
      <c r="O219" s="95"/>
      <c r="P219" s="95"/>
    </row>
    <row r="220" spans="1:16" s="96" customFormat="1" x14ac:dyDescent="0.2">
      <c r="A220" s="93" t="s">
        <v>1247</v>
      </c>
      <c r="B220" s="93" t="s">
        <v>1248</v>
      </c>
      <c r="C220" s="94" t="s">
        <v>234</v>
      </c>
      <c r="D220" s="94" t="s">
        <v>234</v>
      </c>
      <c r="E220" s="95"/>
      <c r="F220" s="95"/>
      <c r="G220" s="95"/>
      <c r="H220" s="95"/>
      <c r="I220" s="95"/>
      <c r="J220" s="95"/>
      <c r="K220" s="95"/>
      <c r="L220" s="95"/>
      <c r="M220" s="95"/>
      <c r="N220" s="95"/>
      <c r="O220" s="95" t="s">
        <v>984</v>
      </c>
      <c r="P220" s="95"/>
    </row>
    <row r="221" spans="1:16" s="96" customFormat="1" x14ac:dyDescent="0.2">
      <c r="A221" s="110" t="s">
        <v>1249</v>
      </c>
      <c r="B221" s="93" t="s">
        <v>1250</v>
      </c>
      <c r="C221" s="94" t="s">
        <v>234</v>
      </c>
      <c r="D221" s="94" t="s">
        <v>234</v>
      </c>
      <c r="E221" s="95" t="s">
        <v>984</v>
      </c>
      <c r="F221" s="95"/>
      <c r="G221" s="95"/>
      <c r="H221" s="95"/>
      <c r="I221" s="95"/>
      <c r="J221" s="95"/>
      <c r="K221" s="95"/>
      <c r="L221" s="95"/>
      <c r="M221" s="95"/>
      <c r="N221" s="95"/>
      <c r="O221" s="95"/>
      <c r="P221" s="95"/>
    </row>
    <row r="222" spans="1:16" s="103" customFormat="1" x14ac:dyDescent="0.2">
      <c r="A222" s="100" t="s">
        <v>234</v>
      </c>
      <c r="B222" s="100" t="s">
        <v>1251</v>
      </c>
      <c r="C222" s="101" t="s">
        <v>234</v>
      </c>
      <c r="D222" s="101" t="s">
        <v>234</v>
      </c>
      <c r="E222" s="102"/>
      <c r="F222" s="102"/>
      <c r="G222" s="102"/>
      <c r="H222" s="102"/>
      <c r="I222" s="102"/>
      <c r="J222" s="102"/>
      <c r="K222" s="102"/>
      <c r="L222" s="102"/>
      <c r="M222" s="102">
        <v>1</v>
      </c>
      <c r="N222" s="102"/>
      <c r="O222" s="102"/>
      <c r="P222" s="102"/>
    </row>
    <row r="223" spans="1:16" s="96" customFormat="1" x14ac:dyDescent="0.2">
      <c r="A223" s="93" t="s">
        <v>1252</v>
      </c>
      <c r="B223" s="93" t="s">
        <v>981</v>
      </c>
      <c r="C223" s="94" t="s">
        <v>234</v>
      </c>
      <c r="D223" s="94" t="s">
        <v>234</v>
      </c>
      <c r="E223" s="95"/>
      <c r="F223" s="95"/>
      <c r="G223" s="95"/>
      <c r="H223" s="95"/>
      <c r="I223" s="95"/>
      <c r="J223" s="95"/>
      <c r="K223" s="95"/>
      <c r="L223" s="95"/>
      <c r="M223" s="95"/>
      <c r="N223" s="95"/>
      <c r="O223" s="95"/>
      <c r="P223" s="95"/>
    </row>
    <row r="224" spans="1:16" x14ac:dyDescent="0.2">
      <c r="A224" s="90" t="s">
        <v>1252</v>
      </c>
      <c r="B224" s="90" t="s">
        <v>1253</v>
      </c>
      <c r="E224" s="91"/>
      <c r="F224" s="91"/>
      <c r="G224" s="91"/>
      <c r="H224" s="91"/>
      <c r="I224" s="91"/>
      <c r="J224" s="91"/>
      <c r="K224" s="91"/>
      <c r="L224" s="91"/>
      <c r="M224" s="91" t="s">
        <v>984</v>
      </c>
      <c r="N224" s="91" t="s">
        <v>984</v>
      </c>
      <c r="O224" s="91"/>
      <c r="P224" s="91"/>
    </row>
    <row r="225" spans="1:16" x14ac:dyDescent="0.2">
      <c r="A225" s="92" t="s">
        <v>1252</v>
      </c>
      <c r="B225" s="90" t="s">
        <v>1254</v>
      </c>
      <c r="C225" s="97"/>
      <c r="D225" s="97"/>
      <c r="E225" s="91"/>
      <c r="F225" s="91"/>
      <c r="G225" s="91"/>
      <c r="H225" s="91" t="s">
        <v>984</v>
      </c>
      <c r="I225" s="91" t="s">
        <v>984</v>
      </c>
      <c r="J225" s="91"/>
      <c r="K225" s="91"/>
      <c r="L225" s="91" t="s">
        <v>984</v>
      </c>
      <c r="M225" s="91"/>
      <c r="N225" s="91"/>
      <c r="O225" s="91"/>
      <c r="P225" s="91"/>
    </row>
    <row r="226" spans="1:16" x14ac:dyDescent="0.2">
      <c r="A226" s="90" t="s">
        <v>1252</v>
      </c>
      <c r="B226" s="90" t="s">
        <v>1255</v>
      </c>
      <c r="C226" s="98"/>
      <c r="D226" s="98"/>
      <c r="E226" s="91"/>
      <c r="F226" s="91"/>
      <c r="G226" s="91"/>
      <c r="H226" s="91"/>
      <c r="I226" s="91"/>
      <c r="J226" s="91"/>
      <c r="K226" s="91"/>
      <c r="L226" s="91"/>
      <c r="M226" s="91" t="s">
        <v>984</v>
      </c>
      <c r="N226" s="91"/>
      <c r="O226" s="91"/>
      <c r="P226" s="91"/>
    </row>
    <row r="227" spans="1:16" x14ac:dyDescent="0.2">
      <c r="A227" s="92" t="s">
        <v>1252</v>
      </c>
      <c r="B227" s="90" t="s">
        <v>1256</v>
      </c>
      <c r="C227" s="97"/>
      <c r="D227" s="97"/>
      <c r="E227" s="91"/>
      <c r="F227" s="91"/>
      <c r="G227" s="91"/>
      <c r="H227" s="91" t="s">
        <v>984</v>
      </c>
      <c r="I227" s="91"/>
      <c r="J227" s="91"/>
      <c r="K227" s="91"/>
      <c r="L227" s="91"/>
      <c r="M227" s="91"/>
      <c r="N227" s="91"/>
      <c r="O227" s="91"/>
      <c r="P227" s="91"/>
    </row>
    <row r="228" spans="1:16" x14ac:dyDescent="0.2">
      <c r="A228" s="92" t="s">
        <v>1252</v>
      </c>
      <c r="B228" s="90" t="s">
        <v>1257</v>
      </c>
      <c r="C228" s="97"/>
      <c r="D228" s="97"/>
      <c r="E228" s="91"/>
      <c r="F228" s="91"/>
      <c r="G228" s="91"/>
      <c r="H228" s="91" t="s">
        <v>984</v>
      </c>
      <c r="I228" s="91"/>
      <c r="J228" s="91"/>
      <c r="K228" s="91"/>
      <c r="L228" s="91"/>
      <c r="M228" s="91"/>
      <c r="N228" s="91"/>
      <c r="O228" s="91"/>
      <c r="P228" s="91"/>
    </row>
    <row r="229" spans="1:16" s="103" customFormat="1" x14ac:dyDescent="0.2">
      <c r="A229" s="100" t="s">
        <v>234</v>
      </c>
      <c r="B229" s="100" t="s">
        <v>1258</v>
      </c>
      <c r="C229" s="101" t="s">
        <v>234</v>
      </c>
      <c r="D229" s="101" t="s">
        <v>234</v>
      </c>
      <c r="E229" s="102"/>
      <c r="F229" s="102"/>
      <c r="G229" s="102"/>
      <c r="H229" s="102"/>
      <c r="I229" s="102"/>
      <c r="J229" s="102"/>
      <c r="K229" s="102"/>
      <c r="L229" s="102"/>
      <c r="M229" s="102">
        <v>1</v>
      </c>
      <c r="N229" s="102"/>
      <c r="O229" s="102"/>
      <c r="P229" s="102"/>
    </row>
    <row r="230" spans="1:16" s="96" customFormat="1" x14ac:dyDescent="0.2">
      <c r="A230" s="93" t="s">
        <v>1259</v>
      </c>
      <c r="B230" s="93" t="s">
        <v>981</v>
      </c>
      <c r="C230" s="98" t="s">
        <v>234</v>
      </c>
      <c r="D230" s="98" t="s">
        <v>234</v>
      </c>
      <c r="E230" s="95"/>
      <c r="F230" s="95"/>
      <c r="G230" s="95"/>
      <c r="H230" s="95"/>
      <c r="I230" s="95"/>
      <c r="J230" s="95"/>
      <c r="K230" s="95"/>
      <c r="L230" s="95"/>
      <c r="M230" s="95"/>
      <c r="N230" s="95"/>
      <c r="O230" s="95"/>
      <c r="P230" s="95"/>
    </row>
    <row r="231" spans="1:16" x14ac:dyDescent="0.2">
      <c r="A231" s="92" t="s">
        <v>1259</v>
      </c>
      <c r="B231" s="90" t="s">
        <v>1260</v>
      </c>
      <c r="C231" s="97"/>
      <c r="D231" s="97"/>
      <c r="E231" s="91"/>
      <c r="F231" s="91"/>
      <c r="G231" s="91"/>
      <c r="H231" s="91" t="s">
        <v>984</v>
      </c>
      <c r="I231" s="91"/>
      <c r="J231" s="91"/>
      <c r="K231" s="91"/>
      <c r="L231" s="91"/>
      <c r="M231" s="91"/>
      <c r="N231" s="91"/>
      <c r="O231" s="91"/>
      <c r="P231" s="91"/>
    </row>
    <row r="232" spans="1:16" x14ac:dyDescent="0.2">
      <c r="A232" s="92" t="s">
        <v>1259</v>
      </c>
      <c r="B232" s="90" t="s">
        <v>1261</v>
      </c>
      <c r="C232" s="97"/>
      <c r="D232" s="97"/>
      <c r="E232" s="91"/>
      <c r="F232" s="91"/>
      <c r="G232" s="91"/>
      <c r="H232" s="91"/>
      <c r="I232" s="91"/>
      <c r="J232" s="91"/>
      <c r="K232" s="91"/>
      <c r="L232" s="91" t="s">
        <v>984</v>
      </c>
      <c r="M232" s="91"/>
      <c r="N232" s="91"/>
      <c r="O232" s="91"/>
      <c r="P232" s="91"/>
    </row>
    <row r="233" spans="1:16" x14ac:dyDescent="0.2">
      <c r="A233" s="92" t="s">
        <v>1259</v>
      </c>
      <c r="B233" s="90" t="s">
        <v>1262</v>
      </c>
      <c r="C233" s="97"/>
      <c r="D233" s="97"/>
      <c r="E233" s="91"/>
      <c r="F233" s="91"/>
      <c r="G233" s="91"/>
      <c r="H233" s="91"/>
      <c r="I233" s="91"/>
      <c r="J233" s="91"/>
      <c r="K233" s="91"/>
      <c r="L233" s="91"/>
      <c r="M233" s="91" t="s">
        <v>984</v>
      </c>
      <c r="N233" s="91"/>
      <c r="O233" s="91"/>
      <c r="P233" s="91"/>
    </row>
    <row r="234" spans="1:16" s="96" customFormat="1" x14ac:dyDescent="0.2">
      <c r="A234" s="104" t="s">
        <v>1263</v>
      </c>
      <c r="B234" s="93" t="s">
        <v>1264</v>
      </c>
      <c r="C234" s="105">
        <v>25.3</v>
      </c>
      <c r="D234" s="105">
        <v>27.6</v>
      </c>
      <c r="E234" s="95"/>
      <c r="F234" s="95"/>
      <c r="G234" s="107" t="s">
        <v>984</v>
      </c>
      <c r="H234" s="107" t="s">
        <v>984</v>
      </c>
      <c r="I234" s="95"/>
      <c r="J234" s="95"/>
      <c r="K234" s="107" t="s">
        <v>984</v>
      </c>
      <c r="L234" s="107" t="s">
        <v>984</v>
      </c>
      <c r="M234" s="95"/>
      <c r="N234" s="95"/>
      <c r="O234" s="95"/>
      <c r="P234" s="107" t="s">
        <v>984</v>
      </c>
    </row>
    <row r="235" spans="1:16" s="96" customFormat="1" x14ac:dyDescent="0.2">
      <c r="A235" s="93" t="s">
        <v>1265</v>
      </c>
      <c r="B235" s="93" t="s">
        <v>981</v>
      </c>
      <c r="C235" s="94">
        <v>6.6</v>
      </c>
      <c r="D235" s="94">
        <v>27.4</v>
      </c>
      <c r="E235" s="95"/>
      <c r="F235" s="95"/>
      <c r="G235" s="95"/>
      <c r="H235" s="95"/>
      <c r="I235" s="95"/>
      <c r="J235" s="95"/>
      <c r="K235" s="95"/>
      <c r="L235" s="95"/>
      <c r="M235" s="95"/>
      <c r="N235" s="95"/>
      <c r="O235" s="95"/>
      <c r="P235" s="95"/>
    </row>
    <row r="236" spans="1:16" x14ac:dyDescent="0.2">
      <c r="A236" s="92" t="s">
        <v>1265</v>
      </c>
      <c r="B236" s="90" t="s">
        <v>1266</v>
      </c>
      <c r="C236" s="97"/>
      <c r="D236" s="97"/>
      <c r="E236" s="91"/>
      <c r="F236" s="91"/>
      <c r="G236" s="91"/>
      <c r="H236" s="91"/>
      <c r="I236" s="91"/>
      <c r="J236" s="91" t="s">
        <v>984</v>
      </c>
      <c r="K236" s="91"/>
      <c r="L236" s="91" t="s">
        <v>984</v>
      </c>
      <c r="M236" s="91"/>
      <c r="N236" s="91"/>
      <c r="O236" s="91" t="s">
        <v>984</v>
      </c>
      <c r="P236" s="91"/>
    </row>
    <row r="237" spans="1:16" x14ac:dyDescent="0.2">
      <c r="A237" s="90" t="s">
        <v>1265</v>
      </c>
      <c r="B237" s="90" t="s">
        <v>1267</v>
      </c>
      <c r="C237" s="98"/>
      <c r="D237" s="98"/>
      <c r="E237" s="91"/>
      <c r="F237" s="91" t="s">
        <v>984</v>
      </c>
      <c r="G237" s="91"/>
      <c r="H237" s="91"/>
      <c r="I237" s="91"/>
      <c r="J237" s="91"/>
      <c r="K237" s="91"/>
      <c r="L237" s="91" t="s">
        <v>984</v>
      </c>
      <c r="M237" s="91"/>
      <c r="N237" s="91"/>
      <c r="O237" s="91"/>
      <c r="P237" s="91"/>
    </row>
    <row r="238" spans="1:16" s="96" customFormat="1" x14ac:dyDescent="0.2">
      <c r="A238" s="110" t="s">
        <v>770</v>
      </c>
      <c r="B238" s="93" t="s">
        <v>1268</v>
      </c>
      <c r="C238" s="94">
        <v>6.9</v>
      </c>
      <c r="D238" s="94">
        <v>23.1</v>
      </c>
      <c r="E238" s="95"/>
      <c r="F238" s="95"/>
      <c r="G238" s="95"/>
      <c r="H238" s="95"/>
      <c r="I238" s="95"/>
      <c r="J238" s="95"/>
      <c r="K238" s="95"/>
      <c r="L238" s="95"/>
      <c r="M238" s="95" t="s">
        <v>984</v>
      </c>
      <c r="N238" s="95"/>
      <c r="O238" s="95"/>
      <c r="P238" s="95"/>
    </row>
    <row r="239" spans="1:16" s="103" customFormat="1" x14ac:dyDescent="0.2">
      <c r="A239" s="100" t="s">
        <v>234</v>
      </c>
      <c r="B239" s="100" t="s">
        <v>1269</v>
      </c>
      <c r="C239" s="101" t="s">
        <v>234</v>
      </c>
      <c r="D239" s="101" t="s">
        <v>234</v>
      </c>
      <c r="E239" s="102"/>
      <c r="F239" s="102"/>
      <c r="G239" s="102"/>
      <c r="H239" s="102"/>
      <c r="I239" s="102"/>
      <c r="J239" s="102"/>
      <c r="K239" s="102"/>
      <c r="L239" s="102"/>
      <c r="M239" s="102">
        <v>1</v>
      </c>
      <c r="N239" s="102"/>
      <c r="O239" s="102"/>
      <c r="P239" s="102"/>
    </row>
    <row r="240" spans="1:16" s="103" customFormat="1" x14ac:dyDescent="0.2">
      <c r="A240" s="100" t="s">
        <v>234</v>
      </c>
      <c r="B240" s="100" t="s">
        <v>1270</v>
      </c>
      <c r="C240" s="101" t="s">
        <v>234</v>
      </c>
      <c r="D240" s="101" t="s">
        <v>234</v>
      </c>
      <c r="E240" s="102"/>
      <c r="F240" s="102"/>
      <c r="G240" s="102"/>
      <c r="H240" s="102"/>
      <c r="I240" s="102"/>
      <c r="J240" s="102"/>
      <c r="K240" s="102">
        <v>1</v>
      </c>
      <c r="L240" s="102">
        <v>1</v>
      </c>
      <c r="M240" s="102"/>
      <c r="N240" s="102"/>
      <c r="O240" s="102">
        <v>1</v>
      </c>
      <c r="P240" s="102">
        <v>1</v>
      </c>
    </row>
    <row r="241" spans="1:16" s="96" customFormat="1" x14ac:dyDescent="0.2">
      <c r="A241" s="93" t="s">
        <v>432</v>
      </c>
      <c r="B241" s="93" t="s">
        <v>1271</v>
      </c>
      <c r="C241" s="94">
        <v>11</v>
      </c>
      <c r="D241" s="94">
        <v>27.7</v>
      </c>
      <c r="E241" s="95"/>
      <c r="F241" s="95"/>
      <c r="G241" s="95"/>
      <c r="H241" s="95"/>
      <c r="I241" s="95"/>
      <c r="J241" s="95"/>
      <c r="K241" s="95"/>
      <c r="L241" s="95"/>
      <c r="M241" s="95" t="s">
        <v>984</v>
      </c>
      <c r="N241" s="95"/>
      <c r="O241" s="95"/>
      <c r="P241" s="95"/>
    </row>
    <row r="242" spans="1:16" s="96" customFormat="1" x14ac:dyDescent="0.2">
      <c r="A242" s="110" t="s">
        <v>1272</v>
      </c>
      <c r="B242" s="93" t="s">
        <v>1273</v>
      </c>
      <c r="C242" s="94">
        <v>14.4</v>
      </c>
      <c r="D242" s="94">
        <v>25.5</v>
      </c>
      <c r="E242" s="95"/>
      <c r="F242" s="95"/>
      <c r="G242" s="95"/>
      <c r="H242" s="95"/>
      <c r="I242" s="95" t="s">
        <v>984</v>
      </c>
      <c r="J242" s="95"/>
      <c r="K242" s="95"/>
      <c r="L242" s="95"/>
      <c r="M242" s="95"/>
      <c r="N242" s="95"/>
      <c r="O242" s="95"/>
      <c r="P242" s="95"/>
    </row>
    <row r="243" spans="1:16" x14ac:dyDescent="0.2">
      <c r="A243" s="135" t="s">
        <v>71</v>
      </c>
      <c r="B243" s="93" t="s">
        <v>1274</v>
      </c>
      <c r="C243" s="94">
        <v>-5.5</v>
      </c>
      <c r="D243" s="136">
        <v>16.5</v>
      </c>
      <c r="E243" s="95"/>
      <c r="F243" s="95"/>
      <c r="G243" s="95"/>
      <c r="H243" s="95"/>
      <c r="I243" s="137">
        <v>1</v>
      </c>
      <c r="J243" s="95"/>
      <c r="K243" s="95"/>
      <c r="L243" s="95"/>
      <c r="M243" s="95"/>
      <c r="N243" s="115">
        <v>1</v>
      </c>
      <c r="O243" s="109">
        <v>1</v>
      </c>
      <c r="P243" s="95"/>
    </row>
    <row r="244" spans="1:16" s="96" customFormat="1" x14ac:dyDescent="0.2">
      <c r="A244" s="93" t="s">
        <v>1104</v>
      </c>
      <c r="B244" s="93" t="s">
        <v>1275</v>
      </c>
      <c r="C244" s="94" t="s">
        <v>234</v>
      </c>
      <c r="D244" s="94" t="s">
        <v>234</v>
      </c>
      <c r="E244" s="95"/>
      <c r="F244" s="95"/>
      <c r="G244" s="95"/>
      <c r="H244" s="95"/>
      <c r="I244" s="95"/>
      <c r="J244" s="95"/>
      <c r="K244" s="95"/>
      <c r="L244" s="95"/>
      <c r="M244" s="95" t="s">
        <v>984</v>
      </c>
      <c r="N244" s="95"/>
      <c r="O244" s="95"/>
      <c r="P244" s="95"/>
    </row>
    <row r="245" spans="1:16" s="96" customFormat="1" x14ac:dyDescent="0.2">
      <c r="A245" s="93" t="s">
        <v>1276</v>
      </c>
      <c r="B245" s="93" t="s">
        <v>1277</v>
      </c>
      <c r="C245" s="94">
        <v>-7.2</v>
      </c>
      <c r="D245" s="94">
        <v>25.4</v>
      </c>
      <c r="E245" s="95"/>
      <c r="F245" s="95"/>
      <c r="G245" s="95"/>
      <c r="H245" s="95"/>
      <c r="I245" s="95"/>
      <c r="J245" s="95"/>
      <c r="K245" s="95"/>
      <c r="L245" s="95"/>
      <c r="M245" s="95" t="s">
        <v>984</v>
      </c>
      <c r="N245" s="95"/>
      <c r="O245" s="95"/>
      <c r="P245" s="95"/>
    </row>
    <row r="246" spans="1:16" s="96" customFormat="1" x14ac:dyDescent="0.2">
      <c r="A246" s="93" t="s">
        <v>1278</v>
      </c>
      <c r="B246" s="93" t="s">
        <v>1279</v>
      </c>
      <c r="C246" s="94" t="s">
        <v>234</v>
      </c>
      <c r="D246" s="94" t="s">
        <v>234</v>
      </c>
      <c r="E246" s="95"/>
      <c r="F246" s="95"/>
      <c r="G246" s="95"/>
      <c r="H246" s="95"/>
      <c r="I246" s="95"/>
      <c r="J246" s="95"/>
      <c r="K246" s="95"/>
      <c r="L246" s="95" t="s">
        <v>984</v>
      </c>
      <c r="M246" s="95"/>
      <c r="N246" s="95"/>
      <c r="O246" s="95"/>
      <c r="P246" s="95"/>
    </row>
    <row r="247" spans="1:16" s="96" customFormat="1" x14ac:dyDescent="0.2">
      <c r="A247" s="110" t="s">
        <v>1280</v>
      </c>
      <c r="B247" s="93" t="s">
        <v>1281</v>
      </c>
      <c r="C247" s="94" t="s">
        <v>234</v>
      </c>
      <c r="D247" s="94" t="s">
        <v>234</v>
      </c>
      <c r="E247" s="95"/>
      <c r="F247" s="95"/>
      <c r="G247" s="95"/>
      <c r="H247" s="95"/>
      <c r="I247" s="95"/>
      <c r="J247" s="95" t="s">
        <v>984</v>
      </c>
      <c r="K247" s="95"/>
      <c r="L247" s="95"/>
      <c r="M247" s="95"/>
      <c r="N247" s="95"/>
      <c r="O247" s="95"/>
      <c r="P247" s="95"/>
    </row>
    <row r="248" spans="1:16" s="96" customFormat="1" x14ac:dyDescent="0.2">
      <c r="A248" s="93" t="s">
        <v>1280</v>
      </c>
      <c r="B248" s="93" t="s">
        <v>1282</v>
      </c>
      <c r="C248" s="94" t="s">
        <v>234</v>
      </c>
      <c r="D248" s="94" t="s">
        <v>234</v>
      </c>
      <c r="E248" s="95"/>
      <c r="F248" s="95"/>
      <c r="G248" s="95"/>
      <c r="H248" s="95"/>
      <c r="I248" s="95"/>
      <c r="J248" s="95" t="s">
        <v>984</v>
      </c>
      <c r="K248" s="95"/>
      <c r="L248" s="95"/>
      <c r="M248" s="95"/>
      <c r="N248" s="95"/>
      <c r="O248" s="95" t="s">
        <v>984</v>
      </c>
      <c r="P248" s="95"/>
    </row>
    <row r="249" spans="1:16" s="96" customFormat="1" x14ac:dyDescent="0.2">
      <c r="A249" s="93" t="s">
        <v>1283</v>
      </c>
      <c r="B249" s="93" t="s">
        <v>1284</v>
      </c>
      <c r="C249" s="94">
        <v>8.1</v>
      </c>
      <c r="D249" s="94">
        <v>18.100000000000001</v>
      </c>
      <c r="E249" s="95"/>
      <c r="F249" s="95"/>
      <c r="G249" s="95"/>
      <c r="H249" s="95"/>
      <c r="I249" s="95"/>
      <c r="J249" s="95"/>
      <c r="K249" s="95"/>
      <c r="L249" s="95"/>
      <c r="M249" s="95" t="s">
        <v>984</v>
      </c>
      <c r="N249" s="95"/>
      <c r="O249" s="95"/>
      <c r="P249" s="95"/>
    </row>
    <row r="250" spans="1:16" s="96" customFormat="1" x14ac:dyDescent="0.2">
      <c r="A250" s="110" t="s">
        <v>1285</v>
      </c>
      <c r="B250" s="93" t="s">
        <v>1286</v>
      </c>
      <c r="C250" s="94">
        <v>14.1</v>
      </c>
      <c r="D250" s="94">
        <v>21.4</v>
      </c>
      <c r="E250" s="95"/>
      <c r="F250" s="95" t="s">
        <v>984</v>
      </c>
      <c r="G250" s="95"/>
      <c r="H250" s="95"/>
      <c r="I250" s="95"/>
      <c r="J250" s="95"/>
      <c r="K250" s="95"/>
      <c r="L250" s="95"/>
      <c r="M250" s="95"/>
      <c r="N250" s="95"/>
      <c r="O250" s="95"/>
      <c r="P250" s="95"/>
    </row>
    <row r="251" spans="1:16" s="96" customFormat="1" x14ac:dyDescent="0.2">
      <c r="A251" s="110" t="s">
        <v>1287</v>
      </c>
      <c r="B251" s="93" t="s">
        <v>1288</v>
      </c>
      <c r="C251" s="94" t="s">
        <v>234</v>
      </c>
      <c r="D251" s="94" t="s">
        <v>234</v>
      </c>
      <c r="E251" s="95"/>
      <c r="F251" s="95" t="s">
        <v>984</v>
      </c>
      <c r="G251" s="95"/>
      <c r="H251" s="95"/>
      <c r="I251" s="95"/>
      <c r="J251" s="95"/>
      <c r="K251" s="95"/>
      <c r="L251" s="95"/>
      <c r="M251" s="95"/>
      <c r="N251" s="95"/>
      <c r="O251" s="95"/>
      <c r="P251" s="95"/>
    </row>
    <row r="252" spans="1:16" s="96" customFormat="1" x14ac:dyDescent="0.2">
      <c r="A252" s="93" t="s">
        <v>50</v>
      </c>
      <c r="B252" s="93" t="s">
        <v>981</v>
      </c>
      <c r="C252" s="94">
        <v>0</v>
      </c>
      <c r="D252" s="94">
        <v>27</v>
      </c>
      <c r="E252" s="95"/>
      <c r="F252" s="95">
        <v>1</v>
      </c>
      <c r="G252" s="95">
        <v>1</v>
      </c>
      <c r="H252" s="95">
        <v>3</v>
      </c>
      <c r="I252" s="95">
        <v>1</v>
      </c>
      <c r="J252" s="95"/>
      <c r="K252" s="95">
        <v>1</v>
      </c>
      <c r="L252" s="95">
        <v>1</v>
      </c>
      <c r="M252" s="95">
        <v>8</v>
      </c>
      <c r="N252" s="95">
        <v>2</v>
      </c>
      <c r="O252" s="95">
        <v>1</v>
      </c>
      <c r="P252" s="95">
        <v>1</v>
      </c>
    </row>
    <row r="253" spans="1:16" x14ac:dyDescent="0.2">
      <c r="A253" s="92" t="s">
        <v>50</v>
      </c>
      <c r="B253" s="90" t="s">
        <v>1289</v>
      </c>
      <c r="C253" s="98"/>
      <c r="D253" s="98"/>
      <c r="E253" s="91"/>
      <c r="F253" s="91"/>
      <c r="G253" s="91"/>
      <c r="H253" s="91"/>
      <c r="I253" s="91"/>
      <c r="J253" s="91"/>
      <c r="K253" s="91"/>
      <c r="L253" s="91"/>
      <c r="M253" s="91" t="s">
        <v>984</v>
      </c>
      <c r="N253" s="91"/>
      <c r="O253" s="91"/>
      <c r="P253" s="91"/>
    </row>
    <row r="254" spans="1:16" x14ac:dyDescent="0.2">
      <c r="A254" s="92" t="s">
        <v>50</v>
      </c>
      <c r="B254" s="90" t="s">
        <v>1290</v>
      </c>
      <c r="C254" s="98"/>
      <c r="D254" s="98"/>
      <c r="E254" s="91"/>
      <c r="F254" s="91"/>
      <c r="G254" s="91"/>
      <c r="H254" s="91"/>
      <c r="I254" s="91"/>
      <c r="J254" s="91"/>
      <c r="K254" s="91"/>
      <c r="L254" s="91"/>
      <c r="M254" s="91" t="s">
        <v>984</v>
      </c>
      <c r="N254" s="91"/>
      <c r="O254" s="91"/>
      <c r="P254" s="91"/>
    </row>
    <row r="255" spans="1:16" x14ac:dyDescent="0.2">
      <c r="A255" s="92" t="s">
        <v>50</v>
      </c>
      <c r="B255" s="90" t="s">
        <v>1291</v>
      </c>
      <c r="C255" s="98"/>
      <c r="D255" s="98"/>
      <c r="E255" s="91"/>
      <c r="F255" s="91"/>
      <c r="G255" s="91"/>
      <c r="H255" s="91"/>
      <c r="I255" s="91"/>
      <c r="J255" s="91"/>
      <c r="K255" s="91"/>
      <c r="L255" s="91"/>
      <c r="M255" s="91" t="s">
        <v>984</v>
      </c>
      <c r="N255" s="91"/>
      <c r="O255" s="91"/>
      <c r="P255" s="91"/>
    </row>
    <row r="256" spans="1:16" x14ac:dyDescent="0.2">
      <c r="A256" s="92" t="s">
        <v>50</v>
      </c>
      <c r="B256" s="90" t="s">
        <v>1292</v>
      </c>
      <c r="C256" s="97"/>
      <c r="D256" s="97"/>
      <c r="E256" s="91"/>
      <c r="F256" s="91"/>
      <c r="G256" s="91"/>
      <c r="H256" s="91"/>
      <c r="I256" s="91"/>
      <c r="J256" s="91"/>
      <c r="K256" s="91"/>
      <c r="L256" s="91"/>
      <c r="M256" s="91" t="s">
        <v>984</v>
      </c>
      <c r="N256" s="91"/>
      <c r="O256" s="91"/>
      <c r="P256" s="91"/>
    </row>
    <row r="257" spans="1:16" x14ac:dyDescent="0.2">
      <c r="A257" s="92" t="s">
        <v>50</v>
      </c>
      <c r="B257" s="90" t="s">
        <v>1293</v>
      </c>
      <c r="C257" s="97"/>
      <c r="D257" s="97"/>
      <c r="E257" s="91"/>
      <c r="F257" s="91" t="s">
        <v>984</v>
      </c>
      <c r="G257" s="91"/>
      <c r="H257" s="91"/>
      <c r="I257" s="91"/>
      <c r="J257" s="91"/>
      <c r="K257" s="91"/>
      <c r="L257" s="91"/>
      <c r="M257" s="91"/>
      <c r="N257" s="91"/>
      <c r="O257" s="91"/>
      <c r="P257" s="91"/>
    </row>
    <row r="258" spans="1:16" x14ac:dyDescent="0.2">
      <c r="A258" s="90" t="s">
        <v>50</v>
      </c>
      <c r="B258" s="90" t="s">
        <v>1294</v>
      </c>
      <c r="C258" s="98"/>
      <c r="D258" s="98"/>
      <c r="E258" s="91"/>
      <c r="F258" s="91"/>
      <c r="G258" s="91"/>
      <c r="H258" s="91"/>
      <c r="I258" s="91"/>
      <c r="J258" s="91"/>
      <c r="K258" s="91"/>
      <c r="L258" s="91"/>
      <c r="M258" s="91" t="s">
        <v>984</v>
      </c>
      <c r="N258" s="91"/>
      <c r="O258" s="91" t="s">
        <v>984</v>
      </c>
      <c r="P258" s="91"/>
    </row>
    <row r="259" spans="1:16" x14ac:dyDescent="0.2">
      <c r="A259" s="90" t="s">
        <v>50</v>
      </c>
      <c r="B259" s="90" t="s">
        <v>1295</v>
      </c>
      <c r="C259" s="98"/>
      <c r="D259" s="98"/>
      <c r="E259" s="91"/>
      <c r="F259" s="91"/>
      <c r="G259" s="91"/>
      <c r="H259" s="91"/>
      <c r="I259" s="91"/>
      <c r="J259" s="91"/>
      <c r="K259" s="91"/>
      <c r="L259" s="91"/>
      <c r="M259" s="91" t="s">
        <v>984</v>
      </c>
      <c r="N259" s="91"/>
      <c r="O259" s="91"/>
      <c r="P259" s="91"/>
    </row>
    <row r="260" spans="1:16" x14ac:dyDescent="0.2">
      <c r="A260" s="92" t="s">
        <v>50</v>
      </c>
      <c r="B260" s="90" t="s">
        <v>1296</v>
      </c>
      <c r="C260" s="97"/>
      <c r="D260" s="97"/>
      <c r="E260" s="91"/>
      <c r="F260" s="91"/>
      <c r="G260" s="91"/>
      <c r="H260" s="91" t="s">
        <v>984</v>
      </c>
      <c r="I260" s="91"/>
      <c r="J260" s="91"/>
      <c r="K260" s="91"/>
      <c r="L260" s="91"/>
      <c r="M260" s="91"/>
      <c r="N260" s="91"/>
      <c r="O260" s="91"/>
      <c r="P260" s="91"/>
    </row>
    <row r="261" spans="1:16" x14ac:dyDescent="0.2">
      <c r="A261" s="92" t="s">
        <v>50</v>
      </c>
      <c r="B261" s="90" t="s">
        <v>1297</v>
      </c>
      <c r="C261" s="97"/>
      <c r="D261" s="97"/>
      <c r="E261" s="91"/>
      <c r="F261" s="91"/>
      <c r="G261" s="91"/>
      <c r="H261" s="91" t="s">
        <v>984</v>
      </c>
      <c r="I261" s="91" t="s">
        <v>984</v>
      </c>
      <c r="J261" s="91"/>
      <c r="K261" s="91"/>
      <c r="L261" s="91"/>
      <c r="M261" s="91"/>
      <c r="N261" s="91" t="s">
        <v>984</v>
      </c>
      <c r="O261" s="91"/>
      <c r="P261" s="91"/>
    </row>
    <row r="262" spans="1:16" x14ac:dyDescent="0.2">
      <c r="A262" s="90" t="s">
        <v>50</v>
      </c>
      <c r="B262" s="90" t="s">
        <v>1298</v>
      </c>
      <c r="C262" s="98"/>
      <c r="D262" s="98"/>
      <c r="E262" s="91"/>
      <c r="F262" s="91"/>
      <c r="G262" s="91" t="s">
        <v>984</v>
      </c>
      <c r="H262" s="91" t="s">
        <v>984</v>
      </c>
      <c r="I262" s="91"/>
      <c r="J262" s="91"/>
      <c r="K262" s="91" t="s">
        <v>984</v>
      </c>
      <c r="L262" s="91" t="s">
        <v>984</v>
      </c>
      <c r="M262" s="91" t="s">
        <v>984</v>
      </c>
      <c r="N262" s="91" t="s">
        <v>984</v>
      </c>
      <c r="O262" s="91"/>
      <c r="P262" s="91" t="s">
        <v>984</v>
      </c>
    </row>
    <row r="263" spans="1:16" x14ac:dyDescent="0.2">
      <c r="A263" s="90" t="s">
        <v>50</v>
      </c>
      <c r="B263" s="90" t="s">
        <v>1299</v>
      </c>
      <c r="C263" s="98"/>
      <c r="D263" s="98"/>
      <c r="E263" s="91"/>
      <c r="F263" s="91"/>
      <c r="G263" s="91"/>
      <c r="H263" s="91"/>
      <c r="I263" s="91"/>
      <c r="J263" s="91"/>
      <c r="K263" s="91"/>
      <c r="L263" s="91"/>
      <c r="M263" s="91" t="s">
        <v>984</v>
      </c>
      <c r="N263" s="91"/>
      <c r="O263" s="91"/>
      <c r="P263" s="91"/>
    </row>
    <row r="264" spans="1:16" x14ac:dyDescent="0.2">
      <c r="A264" s="93" t="s">
        <v>1300</v>
      </c>
      <c r="B264" s="93" t="s">
        <v>981</v>
      </c>
      <c r="C264" s="94">
        <v>11.7</v>
      </c>
      <c r="D264" s="94">
        <v>19.5</v>
      </c>
      <c r="E264" s="95"/>
      <c r="F264" s="95"/>
      <c r="G264" s="95"/>
      <c r="H264" s="95"/>
      <c r="I264" s="95"/>
      <c r="J264" s="95"/>
      <c r="K264" s="95"/>
      <c r="L264" s="95">
        <v>1</v>
      </c>
      <c r="M264" s="95">
        <v>2</v>
      </c>
      <c r="N264" s="95"/>
      <c r="O264" s="91"/>
      <c r="P264" s="91"/>
    </row>
    <row r="265" spans="1:16" x14ac:dyDescent="0.2">
      <c r="A265" s="92" t="s">
        <v>1300</v>
      </c>
      <c r="B265" s="90" t="s">
        <v>1301</v>
      </c>
      <c r="C265" s="97"/>
      <c r="D265" s="97"/>
      <c r="E265" s="91"/>
      <c r="F265" s="91"/>
      <c r="G265" s="91"/>
      <c r="H265" s="91"/>
      <c r="I265" s="91"/>
      <c r="J265" s="91"/>
      <c r="K265" s="91"/>
      <c r="L265" s="91"/>
      <c r="M265" s="91" t="s">
        <v>984</v>
      </c>
      <c r="N265" s="91"/>
      <c r="O265" s="91"/>
      <c r="P265" s="91"/>
    </row>
    <row r="266" spans="1:16" x14ac:dyDescent="0.2">
      <c r="A266" s="90" t="s">
        <v>1300</v>
      </c>
      <c r="B266" s="90" t="s">
        <v>1302</v>
      </c>
      <c r="C266" s="98"/>
      <c r="D266" s="98"/>
      <c r="E266" s="91"/>
      <c r="F266" s="91"/>
      <c r="G266" s="91"/>
      <c r="H266" s="91"/>
      <c r="I266" s="91"/>
      <c r="J266" s="91"/>
      <c r="K266" s="91"/>
      <c r="L266" s="91" t="s">
        <v>984</v>
      </c>
      <c r="M266" s="91" t="s">
        <v>984</v>
      </c>
      <c r="N266" s="91"/>
      <c r="O266" s="91"/>
      <c r="P266" s="91"/>
    </row>
    <row r="267" spans="1:16" x14ac:dyDescent="0.2">
      <c r="A267" s="93" t="s">
        <v>1303</v>
      </c>
      <c r="B267" s="93" t="s">
        <v>1304</v>
      </c>
      <c r="C267" s="94">
        <v>14.4</v>
      </c>
      <c r="D267" s="94">
        <v>21.3</v>
      </c>
      <c r="E267" s="95"/>
      <c r="F267" s="95"/>
      <c r="G267" s="95"/>
      <c r="H267" s="95"/>
      <c r="I267" s="95"/>
      <c r="J267" s="95"/>
      <c r="K267" s="95"/>
      <c r="L267" s="95"/>
      <c r="M267" s="95">
        <v>1</v>
      </c>
      <c r="N267" s="95"/>
      <c r="O267" s="95"/>
      <c r="P267" s="91"/>
    </row>
    <row r="268" spans="1:16" s="103" customFormat="1" x14ac:dyDescent="0.2">
      <c r="A268" s="100" t="s">
        <v>234</v>
      </c>
      <c r="B268" s="100" t="s">
        <v>1305</v>
      </c>
      <c r="C268" s="101" t="s">
        <v>234</v>
      </c>
      <c r="D268" s="101" t="s">
        <v>234</v>
      </c>
      <c r="E268" s="102">
        <v>1</v>
      </c>
      <c r="F268" s="102"/>
      <c r="G268" s="102"/>
      <c r="H268" s="102"/>
      <c r="I268" s="102"/>
      <c r="J268" s="102"/>
      <c r="K268" s="102"/>
      <c r="L268" s="102"/>
      <c r="M268" s="102"/>
      <c r="N268" s="102"/>
      <c r="O268" s="102"/>
      <c r="P268" s="102"/>
    </row>
    <row r="269" spans="1:16" x14ac:dyDescent="0.2">
      <c r="A269" s="93" t="s">
        <v>1306</v>
      </c>
      <c r="B269" s="93" t="s">
        <v>981</v>
      </c>
      <c r="C269" s="94">
        <v>3.4</v>
      </c>
      <c r="D269" s="94">
        <v>24.9</v>
      </c>
      <c r="E269" s="95"/>
      <c r="F269" s="95"/>
      <c r="G269" s="95"/>
      <c r="H269" s="95"/>
      <c r="I269" s="95"/>
      <c r="J269" s="95"/>
      <c r="K269" s="95"/>
      <c r="L269" s="95"/>
      <c r="M269" s="95">
        <v>3</v>
      </c>
      <c r="N269" s="95"/>
      <c r="O269" s="95"/>
      <c r="P269" s="95"/>
    </row>
    <row r="270" spans="1:16" x14ac:dyDescent="0.2">
      <c r="A270" s="92" t="s">
        <v>1306</v>
      </c>
      <c r="B270" s="90" t="s">
        <v>1307</v>
      </c>
      <c r="C270" s="98"/>
      <c r="D270" s="98"/>
      <c r="E270" s="91"/>
      <c r="F270" s="91"/>
      <c r="G270" s="91"/>
      <c r="H270" s="91"/>
      <c r="I270" s="91"/>
      <c r="J270" s="91"/>
      <c r="K270" s="91"/>
      <c r="L270" s="91"/>
      <c r="M270" s="91" t="s">
        <v>984</v>
      </c>
      <c r="N270" s="91"/>
      <c r="O270" s="91"/>
      <c r="P270" s="91"/>
    </row>
    <row r="271" spans="1:16" x14ac:dyDescent="0.2">
      <c r="A271" s="92" t="s">
        <v>1306</v>
      </c>
      <c r="B271" s="90" t="s">
        <v>1308</v>
      </c>
      <c r="C271" s="98"/>
      <c r="D271" s="98"/>
      <c r="E271" s="91"/>
      <c r="F271" s="91"/>
      <c r="G271" s="91"/>
      <c r="H271" s="91"/>
      <c r="I271" s="91"/>
      <c r="J271" s="91"/>
      <c r="K271" s="91"/>
      <c r="L271" s="91"/>
      <c r="M271" s="91" t="s">
        <v>984</v>
      </c>
      <c r="N271" s="91"/>
      <c r="O271" s="91"/>
      <c r="P271" s="91"/>
    </row>
    <row r="272" spans="1:16" x14ac:dyDescent="0.2">
      <c r="A272" s="90" t="s">
        <v>1306</v>
      </c>
      <c r="B272" s="90" t="s">
        <v>1309</v>
      </c>
      <c r="C272" s="98"/>
      <c r="D272" s="98"/>
      <c r="E272" s="91"/>
      <c r="F272" s="91"/>
      <c r="G272" s="91"/>
      <c r="H272" s="91"/>
      <c r="I272" s="91"/>
      <c r="J272" s="91"/>
      <c r="K272" s="91"/>
      <c r="L272" s="91"/>
      <c r="M272" s="91" t="s">
        <v>984</v>
      </c>
      <c r="N272" s="91"/>
      <c r="O272" s="91"/>
      <c r="P272" s="91"/>
    </row>
    <row r="273" spans="1:16" s="96" customFormat="1" x14ac:dyDescent="0.2">
      <c r="A273" s="93" t="s">
        <v>1310</v>
      </c>
      <c r="B273" s="93" t="s">
        <v>981</v>
      </c>
      <c r="C273" s="94">
        <v>-12</v>
      </c>
      <c r="D273" s="94">
        <v>21.7</v>
      </c>
      <c r="E273" s="95"/>
      <c r="F273" s="95">
        <v>1</v>
      </c>
      <c r="G273" s="95"/>
      <c r="H273" s="95"/>
      <c r="I273" s="95"/>
      <c r="J273" s="95"/>
      <c r="K273" s="95"/>
      <c r="L273" s="95"/>
      <c r="M273" s="95"/>
      <c r="N273" s="95">
        <v>1</v>
      </c>
      <c r="O273" s="95"/>
      <c r="P273" s="95"/>
    </row>
    <row r="274" spans="1:16" x14ac:dyDescent="0.2">
      <c r="A274" s="92" t="s">
        <v>1310</v>
      </c>
      <c r="B274" s="90" t="s">
        <v>1311</v>
      </c>
      <c r="C274" s="98"/>
      <c r="D274" s="98"/>
      <c r="E274" s="91"/>
      <c r="F274" s="91" t="s">
        <v>984</v>
      </c>
      <c r="G274" s="91"/>
      <c r="H274" s="91"/>
      <c r="I274" s="91"/>
      <c r="J274" s="91"/>
      <c r="K274" s="91"/>
      <c r="L274" s="91"/>
      <c r="M274" s="91"/>
      <c r="N274" s="91"/>
      <c r="O274" s="91"/>
      <c r="P274" s="91"/>
    </row>
    <row r="275" spans="1:16" x14ac:dyDescent="0.2">
      <c r="A275" s="92" t="s">
        <v>1312</v>
      </c>
      <c r="B275" s="90" t="s">
        <v>1313</v>
      </c>
      <c r="C275" s="98"/>
      <c r="D275" s="98"/>
      <c r="E275" s="91"/>
      <c r="F275" s="91"/>
      <c r="G275" s="91"/>
      <c r="H275" s="91"/>
      <c r="I275" s="91"/>
      <c r="J275" s="91"/>
      <c r="K275" s="91"/>
      <c r="L275" s="91"/>
      <c r="M275" s="91"/>
      <c r="N275" s="91" t="s">
        <v>984</v>
      </c>
      <c r="O275" s="91"/>
      <c r="P275" s="91"/>
    </row>
    <row r="276" spans="1:16" x14ac:dyDescent="0.2">
      <c r="A276" s="111" t="s">
        <v>1314</v>
      </c>
      <c r="B276" s="111" t="s">
        <v>1315</v>
      </c>
      <c r="C276" s="98" t="s">
        <v>234</v>
      </c>
      <c r="D276" s="98" t="s">
        <v>234</v>
      </c>
      <c r="E276" s="91"/>
      <c r="F276" s="91"/>
      <c r="G276" s="91" t="s">
        <v>984</v>
      </c>
      <c r="H276" s="91"/>
      <c r="I276" s="91"/>
      <c r="J276" s="91"/>
      <c r="K276" s="91" t="s">
        <v>984</v>
      </c>
      <c r="L276" s="91"/>
      <c r="M276" s="91"/>
      <c r="N276" s="91"/>
      <c r="O276" s="91"/>
      <c r="P276" s="91"/>
    </row>
    <row r="277" spans="1:16" s="96" customFormat="1" x14ac:dyDescent="0.2">
      <c r="A277" s="93" t="s">
        <v>57</v>
      </c>
      <c r="B277" s="93" t="s">
        <v>981</v>
      </c>
      <c r="C277" s="94">
        <v>16.5</v>
      </c>
      <c r="D277" s="94">
        <v>26.4</v>
      </c>
      <c r="E277" s="95"/>
      <c r="F277" s="95"/>
      <c r="G277" s="95">
        <v>1</v>
      </c>
      <c r="H277" s="95"/>
      <c r="I277" s="95">
        <v>2</v>
      </c>
      <c r="J277" s="95"/>
      <c r="K277" s="95"/>
      <c r="L277" s="95"/>
      <c r="M277" s="95"/>
      <c r="N277" s="95"/>
      <c r="O277" s="95"/>
      <c r="P277" s="95"/>
    </row>
    <row r="278" spans="1:16" x14ac:dyDescent="0.2">
      <c r="A278" s="92" t="s">
        <v>57</v>
      </c>
      <c r="B278" s="90" t="s">
        <v>1316</v>
      </c>
      <c r="C278" s="98"/>
      <c r="D278" s="98"/>
      <c r="E278" s="91"/>
      <c r="F278" s="91"/>
      <c r="G278" s="91"/>
      <c r="H278" s="91"/>
      <c r="I278" s="91" t="s">
        <v>984</v>
      </c>
      <c r="J278" s="91"/>
      <c r="K278" s="91"/>
      <c r="L278" s="91"/>
      <c r="M278" s="91"/>
      <c r="N278" s="91"/>
      <c r="O278" s="91"/>
      <c r="P278" s="91"/>
    </row>
    <row r="279" spans="1:16" x14ac:dyDescent="0.2">
      <c r="A279" s="92" t="s">
        <v>57</v>
      </c>
      <c r="B279" s="90" t="s">
        <v>1317</v>
      </c>
      <c r="C279" s="98"/>
      <c r="D279" s="98"/>
      <c r="E279" s="91"/>
      <c r="F279" s="91"/>
      <c r="G279" s="91" t="s">
        <v>984</v>
      </c>
      <c r="H279" s="91"/>
      <c r="I279" s="91"/>
      <c r="J279" s="91"/>
      <c r="K279" s="91"/>
      <c r="L279" s="91"/>
      <c r="M279" s="91"/>
      <c r="N279" s="91"/>
      <c r="O279" s="91"/>
      <c r="P279" s="91"/>
    </row>
    <row r="280" spans="1:16" x14ac:dyDescent="0.2">
      <c r="A280" s="90" t="s">
        <v>57</v>
      </c>
      <c r="B280" s="90" t="s">
        <v>1318</v>
      </c>
      <c r="C280" s="98"/>
      <c r="D280" s="98"/>
      <c r="E280" s="91"/>
      <c r="F280" s="91"/>
      <c r="G280" s="91"/>
      <c r="H280" s="91"/>
      <c r="I280" s="91" t="s">
        <v>984</v>
      </c>
      <c r="J280" s="91"/>
      <c r="K280" s="91"/>
      <c r="L280" s="91"/>
      <c r="M280" s="91"/>
      <c r="N280" s="91"/>
      <c r="O280" s="91"/>
      <c r="P280" s="91"/>
    </row>
    <row r="281" spans="1:16" s="96" customFormat="1" x14ac:dyDescent="0.2">
      <c r="A281" s="93" t="s">
        <v>970</v>
      </c>
      <c r="B281" s="93" t="s">
        <v>1319</v>
      </c>
      <c r="C281" s="94" t="s">
        <v>234</v>
      </c>
      <c r="D281" s="94" t="s">
        <v>234</v>
      </c>
      <c r="E281" s="95"/>
      <c r="F281" s="95"/>
      <c r="G281" s="95"/>
      <c r="H281" s="95"/>
      <c r="I281" s="95"/>
      <c r="J281" s="95"/>
      <c r="K281" s="95"/>
      <c r="L281" s="95"/>
      <c r="M281" s="95" t="s">
        <v>984</v>
      </c>
      <c r="N281" s="95"/>
      <c r="O281" s="95"/>
      <c r="P281" s="95"/>
    </row>
    <row r="282" spans="1:16" s="96" customFormat="1" x14ac:dyDescent="0.2">
      <c r="A282" s="110" t="s">
        <v>1320</v>
      </c>
      <c r="B282" s="93" t="s">
        <v>1321</v>
      </c>
      <c r="C282" s="94">
        <v>-1.1000000000000001</v>
      </c>
      <c r="D282" s="94">
        <v>27.7</v>
      </c>
      <c r="E282" s="95" t="s">
        <v>984</v>
      </c>
      <c r="F282" s="95"/>
      <c r="G282" s="95"/>
      <c r="H282" s="95"/>
      <c r="I282" s="95"/>
      <c r="J282" s="95"/>
      <c r="K282" s="95"/>
      <c r="L282" s="95"/>
      <c r="M282" s="95"/>
      <c r="N282" s="95"/>
      <c r="O282" s="95"/>
      <c r="P282" s="95"/>
    </row>
    <row r="283" spans="1:16" s="96" customFormat="1" x14ac:dyDescent="0.2">
      <c r="A283" s="110" t="s">
        <v>1322</v>
      </c>
      <c r="B283" s="93" t="s">
        <v>1323</v>
      </c>
      <c r="C283" s="94">
        <v>7.6</v>
      </c>
      <c r="D283" s="94">
        <v>27.7</v>
      </c>
      <c r="E283" s="95"/>
      <c r="F283" s="95"/>
      <c r="G283" s="95"/>
      <c r="H283" s="95"/>
      <c r="I283" s="95"/>
      <c r="J283" s="95"/>
      <c r="K283" s="95"/>
      <c r="L283" s="95"/>
      <c r="M283" s="95">
        <v>1</v>
      </c>
      <c r="N283" s="95"/>
      <c r="O283" s="95"/>
      <c r="P283" s="95"/>
    </row>
    <row r="284" spans="1:16" x14ac:dyDescent="0.2">
      <c r="A284" s="93" t="s">
        <v>479</v>
      </c>
      <c r="B284" s="93" t="s">
        <v>981</v>
      </c>
      <c r="C284" s="94">
        <v>13.4</v>
      </c>
      <c r="D284" s="94">
        <v>27.7</v>
      </c>
      <c r="E284" s="95"/>
      <c r="F284" s="95"/>
      <c r="G284" s="95"/>
      <c r="H284" s="95"/>
      <c r="I284" s="95"/>
      <c r="J284" s="95">
        <v>1</v>
      </c>
      <c r="K284" s="95">
        <v>2</v>
      </c>
      <c r="L284" s="95">
        <v>1</v>
      </c>
      <c r="M284" s="95">
        <v>1</v>
      </c>
      <c r="N284" s="95">
        <v>1</v>
      </c>
      <c r="O284" s="95">
        <v>1</v>
      </c>
      <c r="P284" s="95">
        <v>1</v>
      </c>
    </row>
    <row r="285" spans="1:16" x14ac:dyDescent="0.2">
      <c r="A285" s="90" t="s">
        <v>479</v>
      </c>
      <c r="B285" s="90" t="s">
        <v>1324</v>
      </c>
      <c r="C285" s="98"/>
      <c r="D285" s="98"/>
      <c r="E285" s="91"/>
      <c r="F285" s="91"/>
      <c r="G285" s="91"/>
      <c r="H285" s="91"/>
      <c r="I285" s="91"/>
      <c r="J285" s="91"/>
      <c r="K285" s="91"/>
      <c r="L285" s="91"/>
      <c r="M285" s="91" t="s">
        <v>984</v>
      </c>
      <c r="N285" s="91"/>
      <c r="O285" s="91"/>
      <c r="P285" s="91"/>
    </row>
    <row r="286" spans="1:16" x14ac:dyDescent="0.2">
      <c r="A286" s="92" t="s">
        <v>479</v>
      </c>
      <c r="B286" s="90" t="s">
        <v>1325</v>
      </c>
      <c r="C286" s="97"/>
      <c r="D286" s="97"/>
      <c r="E286" s="91"/>
      <c r="F286" s="91"/>
      <c r="G286" s="91"/>
      <c r="H286" s="91"/>
      <c r="I286" s="91"/>
      <c r="J286" s="91" t="s">
        <v>984</v>
      </c>
      <c r="K286" s="91" t="s">
        <v>984</v>
      </c>
      <c r="L286" s="91"/>
      <c r="M286" s="91"/>
      <c r="N286" s="91" t="s">
        <v>984</v>
      </c>
      <c r="O286" s="91" t="s">
        <v>984</v>
      </c>
      <c r="P286" s="91" t="s">
        <v>984</v>
      </c>
    </row>
    <row r="287" spans="1:16" x14ac:dyDescent="0.2">
      <c r="A287" s="92" t="s">
        <v>479</v>
      </c>
      <c r="B287" s="90" t="s">
        <v>1326</v>
      </c>
      <c r="C287" s="97"/>
      <c r="D287" s="97"/>
      <c r="E287" s="91"/>
      <c r="F287" s="91"/>
      <c r="G287" s="91"/>
      <c r="H287" s="91"/>
      <c r="I287" s="91"/>
      <c r="J287" s="91"/>
      <c r="K287" s="91" t="s">
        <v>984</v>
      </c>
      <c r="L287" s="91" t="s">
        <v>984</v>
      </c>
      <c r="M287" s="91"/>
      <c r="N287" s="91"/>
      <c r="O287" s="91"/>
      <c r="P287" s="91"/>
    </row>
    <row r="288" spans="1:16" s="96" customFormat="1" x14ac:dyDescent="0.2">
      <c r="A288" s="93" t="s">
        <v>83</v>
      </c>
      <c r="B288" s="93" t="s">
        <v>981</v>
      </c>
      <c r="C288" s="94">
        <v>12.9</v>
      </c>
      <c r="D288" s="94">
        <v>27.7</v>
      </c>
      <c r="E288" s="95"/>
      <c r="F288" s="95"/>
      <c r="G288" s="95"/>
      <c r="H288" s="95"/>
      <c r="I288" s="95"/>
      <c r="J288" s="95"/>
      <c r="K288" s="95"/>
      <c r="L288" s="95"/>
      <c r="M288" s="95">
        <v>2</v>
      </c>
      <c r="N288" s="95"/>
      <c r="O288" s="95">
        <v>1</v>
      </c>
      <c r="P288" s="95">
        <v>1</v>
      </c>
    </row>
    <row r="289" spans="1:17" s="120" customFormat="1" x14ac:dyDescent="0.2">
      <c r="A289" s="90" t="s">
        <v>83</v>
      </c>
      <c r="B289" s="90" t="s">
        <v>1327</v>
      </c>
      <c r="C289" s="118"/>
      <c r="D289" s="118"/>
      <c r="E289" s="91"/>
      <c r="F289" s="91"/>
      <c r="G289" s="91"/>
      <c r="H289" s="91"/>
      <c r="I289" s="91"/>
      <c r="J289" s="91"/>
      <c r="K289" s="91"/>
      <c r="L289" s="91"/>
      <c r="M289" s="91" t="s">
        <v>984</v>
      </c>
      <c r="N289" s="91"/>
      <c r="O289" s="91"/>
      <c r="P289" s="91"/>
    </row>
    <row r="290" spans="1:17" x14ac:dyDescent="0.2">
      <c r="A290" s="90" t="s">
        <v>83</v>
      </c>
      <c r="B290" s="90" t="s">
        <v>1328</v>
      </c>
      <c r="C290" s="98"/>
      <c r="D290" s="98"/>
      <c r="E290" s="91"/>
      <c r="F290" s="91"/>
      <c r="G290" s="91"/>
      <c r="H290" s="91"/>
      <c r="I290" s="91"/>
      <c r="J290" s="91"/>
      <c r="K290" s="91"/>
      <c r="L290" s="91"/>
      <c r="M290" s="91" t="s">
        <v>984</v>
      </c>
      <c r="N290" s="91"/>
      <c r="O290" s="91" t="s">
        <v>984</v>
      </c>
      <c r="P290" s="91" t="s">
        <v>984</v>
      </c>
    </row>
    <row r="291" spans="1:17" s="96" customFormat="1" x14ac:dyDescent="0.2">
      <c r="A291" s="113" t="s">
        <v>1329</v>
      </c>
      <c r="B291" s="93" t="s">
        <v>981</v>
      </c>
      <c r="C291" s="94">
        <v>9.3000000000000007</v>
      </c>
      <c r="D291" s="114">
        <v>21.3</v>
      </c>
      <c r="E291" s="95"/>
      <c r="F291" s="95"/>
      <c r="G291" s="95"/>
      <c r="H291" s="95"/>
      <c r="I291" s="95"/>
      <c r="J291" s="95"/>
      <c r="K291" s="115">
        <v>1</v>
      </c>
      <c r="L291" s="95">
        <v>1</v>
      </c>
      <c r="M291" s="95"/>
      <c r="N291" s="95"/>
      <c r="O291" s="95"/>
      <c r="P291" s="95"/>
    </row>
    <row r="292" spans="1:17" x14ac:dyDescent="0.2">
      <c r="A292" s="90" t="s">
        <v>1329</v>
      </c>
      <c r="B292" s="90" t="s">
        <v>1330</v>
      </c>
      <c r="C292" s="98"/>
      <c r="D292" s="98"/>
      <c r="E292" s="91"/>
      <c r="F292" s="91"/>
      <c r="G292" s="91"/>
      <c r="H292" s="91"/>
      <c r="I292" s="91"/>
      <c r="J292" s="91"/>
      <c r="K292" s="91"/>
      <c r="L292" s="91" t="s">
        <v>984</v>
      </c>
      <c r="M292" s="91"/>
      <c r="N292" s="91"/>
      <c r="O292" s="91"/>
      <c r="P292" s="91"/>
    </row>
    <row r="293" spans="1:17" x14ac:dyDescent="0.2">
      <c r="A293" s="90" t="s">
        <v>1329</v>
      </c>
      <c r="B293" s="90" t="s">
        <v>1331</v>
      </c>
      <c r="C293" s="98"/>
      <c r="D293" s="98"/>
      <c r="E293" s="91"/>
      <c r="F293" s="91"/>
      <c r="G293" s="91"/>
      <c r="H293" s="91"/>
      <c r="I293" s="91"/>
      <c r="J293" s="91"/>
      <c r="K293" s="91" t="s">
        <v>984</v>
      </c>
      <c r="L293" s="91"/>
      <c r="M293" s="91"/>
      <c r="N293" s="91"/>
      <c r="O293" s="91"/>
      <c r="P293" s="91"/>
    </row>
    <row r="294" spans="1:17" s="96" customFormat="1" x14ac:dyDescent="0.2">
      <c r="A294" s="100" t="s">
        <v>1332</v>
      </c>
      <c r="B294" s="100" t="s">
        <v>1333</v>
      </c>
      <c r="C294" s="101">
        <v>11.3</v>
      </c>
      <c r="D294" s="108">
        <v>13.8</v>
      </c>
      <c r="E294" s="102"/>
      <c r="F294" s="102"/>
      <c r="G294" s="102"/>
      <c r="H294" s="102"/>
      <c r="I294" s="102"/>
      <c r="J294" s="137">
        <v>1</v>
      </c>
      <c r="K294" s="102"/>
      <c r="L294" s="102"/>
      <c r="M294" s="137">
        <v>1</v>
      </c>
      <c r="N294" s="102"/>
      <c r="O294" s="137">
        <v>1</v>
      </c>
      <c r="P294" s="137">
        <v>1</v>
      </c>
      <c r="Q294" s="120" t="s">
        <v>1334</v>
      </c>
    </row>
    <row r="295" spans="1:17" s="103" customFormat="1" x14ac:dyDescent="0.2">
      <c r="A295" s="100" t="s">
        <v>234</v>
      </c>
      <c r="B295" s="100" t="s">
        <v>1335</v>
      </c>
      <c r="C295" s="101" t="s">
        <v>234</v>
      </c>
      <c r="D295" s="101" t="s">
        <v>234</v>
      </c>
      <c r="E295" s="102"/>
      <c r="F295" s="102"/>
      <c r="G295" s="102"/>
      <c r="H295" s="102"/>
      <c r="I295" s="102"/>
      <c r="J295" s="102"/>
      <c r="K295" s="102"/>
      <c r="L295" s="102"/>
      <c r="M295" s="102"/>
      <c r="N295" s="102">
        <v>1</v>
      </c>
      <c r="O295" s="102"/>
      <c r="P295" s="102"/>
    </row>
    <row r="296" spans="1:17" s="96" customFormat="1" x14ac:dyDescent="0.2">
      <c r="A296" s="110" t="s">
        <v>1336</v>
      </c>
      <c r="B296" s="93" t="s">
        <v>1337</v>
      </c>
      <c r="C296" s="94" t="s">
        <v>234</v>
      </c>
      <c r="D296" s="94" t="s">
        <v>234</v>
      </c>
      <c r="E296" s="95"/>
      <c r="F296" s="95"/>
      <c r="G296" s="95"/>
      <c r="H296" s="95"/>
      <c r="I296" s="95"/>
      <c r="J296" s="95"/>
      <c r="K296" s="95"/>
      <c r="L296" s="95"/>
      <c r="M296" s="95"/>
      <c r="N296" s="95"/>
      <c r="O296" s="95"/>
      <c r="P296" s="95" t="s">
        <v>984</v>
      </c>
    </row>
    <row r="297" spans="1:17" s="96" customFormat="1" x14ac:dyDescent="0.2">
      <c r="A297" s="123" t="s">
        <v>1338</v>
      </c>
      <c r="B297" s="93" t="s">
        <v>1339</v>
      </c>
      <c r="C297" s="124">
        <v>17.899999999999999</v>
      </c>
      <c r="D297" s="94">
        <v>23.9</v>
      </c>
      <c r="E297" s="95"/>
      <c r="F297" s="95"/>
      <c r="G297" s="95"/>
      <c r="H297" s="95"/>
      <c r="I297" s="95"/>
      <c r="J297" s="95"/>
      <c r="K297" s="109">
        <v>1</v>
      </c>
      <c r="L297" s="109">
        <v>1</v>
      </c>
      <c r="M297" s="95"/>
      <c r="N297" s="95"/>
      <c r="O297" s="95"/>
      <c r="P297" s="95"/>
    </row>
    <row r="298" spans="1:17" s="103" customFormat="1" x14ac:dyDescent="0.2">
      <c r="A298" s="100" t="s">
        <v>234</v>
      </c>
      <c r="B298" s="100" t="s">
        <v>1340</v>
      </c>
      <c r="C298" s="101" t="s">
        <v>234</v>
      </c>
      <c r="D298" s="101" t="s">
        <v>234</v>
      </c>
      <c r="E298" s="102">
        <v>1</v>
      </c>
      <c r="F298" s="102"/>
      <c r="G298" s="102"/>
      <c r="H298" s="102"/>
      <c r="I298" s="102"/>
      <c r="J298" s="102"/>
      <c r="K298" s="102"/>
      <c r="L298" s="102"/>
      <c r="M298" s="102"/>
      <c r="N298" s="102"/>
      <c r="O298" s="102"/>
      <c r="P298" s="102"/>
    </row>
    <row r="299" spans="1:17" s="96" customFormat="1" x14ac:dyDescent="0.2">
      <c r="A299" s="93" t="s">
        <v>1341</v>
      </c>
      <c r="B299" s="93" t="s">
        <v>1342</v>
      </c>
      <c r="C299" s="94">
        <v>11.7</v>
      </c>
      <c r="D299" s="94">
        <v>28.8</v>
      </c>
      <c r="E299" s="95"/>
      <c r="F299" s="95" t="s">
        <v>984</v>
      </c>
      <c r="G299" s="95"/>
      <c r="H299" s="95"/>
      <c r="I299" s="95"/>
      <c r="J299" s="95"/>
      <c r="K299" s="95"/>
      <c r="L299" s="95"/>
      <c r="M299" s="95" t="s">
        <v>984</v>
      </c>
      <c r="N299" s="95"/>
      <c r="O299" s="95"/>
      <c r="P299" s="95"/>
    </row>
    <row r="300" spans="1:17" s="96" customFormat="1" x14ac:dyDescent="0.2">
      <c r="A300" s="110" t="s">
        <v>1343</v>
      </c>
      <c r="B300" s="93" t="s">
        <v>1344</v>
      </c>
      <c r="C300" s="94">
        <v>11.1</v>
      </c>
      <c r="D300" s="94">
        <v>21.3</v>
      </c>
      <c r="E300" s="95"/>
      <c r="F300" s="95"/>
      <c r="G300" s="95"/>
      <c r="H300" s="95"/>
      <c r="I300" s="95"/>
      <c r="J300" s="95"/>
      <c r="K300" s="95"/>
      <c r="L300" s="95"/>
      <c r="M300" s="95"/>
      <c r="N300" s="95"/>
      <c r="O300" s="95"/>
      <c r="P300" s="95" t="s">
        <v>984</v>
      </c>
    </row>
    <row r="301" spans="1:17" s="96" customFormat="1" x14ac:dyDescent="0.2">
      <c r="A301" s="93" t="s">
        <v>1345</v>
      </c>
      <c r="B301" s="93" t="s">
        <v>981</v>
      </c>
      <c r="C301" s="94">
        <v>4.4000000000000004</v>
      </c>
      <c r="D301" s="430">
        <v>13.8</v>
      </c>
      <c r="E301" s="429">
        <v>4</v>
      </c>
      <c r="F301" s="95"/>
      <c r="G301" s="95"/>
      <c r="H301" s="95"/>
      <c r="I301" s="95"/>
      <c r="J301" s="95"/>
      <c r="K301" s="95"/>
      <c r="L301" s="95"/>
      <c r="M301" s="95"/>
      <c r="N301" s="95"/>
      <c r="O301" s="95"/>
      <c r="P301" s="95"/>
    </row>
    <row r="302" spans="1:17" x14ac:dyDescent="0.2">
      <c r="A302" s="90" t="s">
        <v>1345</v>
      </c>
      <c r="B302" s="90" t="s">
        <v>1346</v>
      </c>
      <c r="C302" s="98"/>
      <c r="D302" s="98"/>
      <c r="E302" s="91" t="s">
        <v>984</v>
      </c>
      <c r="F302" s="91"/>
      <c r="G302" s="91"/>
      <c r="H302" s="91"/>
      <c r="I302" s="91"/>
      <c r="J302" s="91"/>
      <c r="K302" s="91"/>
      <c r="L302" s="91"/>
      <c r="M302" s="91"/>
      <c r="N302" s="91"/>
      <c r="O302" s="91"/>
      <c r="P302" s="91"/>
    </row>
    <row r="303" spans="1:17" x14ac:dyDescent="0.2">
      <c r="A303" s="92" t="s">
        <v>1345</v>
      </c>
      <c r="B303" s="90" t="s">
        <v>1347</v>
      </c>
      <c r="C303" s="98"/>
      <c r="D303" s="98"/>
      <c r="E303" s="91" t="s">
        <v>984</v>
      </c>
      <c r="F303" s="91"/>
      <c r="G303" s="91"/>
      <c r="H303" s="91"/>
      <c r="I303" s="91"/>
      <c r="J303" s="91"/>
      <c r="K303" s="91"/>
      <c r="L303" s="91"/>
      <c r="M303" s="91"/>
      <c r="N303" s="91"/>
      <c r="O303" s="91"/>
      <c r="P303" s="91"/>
    </row>
    <row r="304" spans="1:17" x14ac:dyDescent="0.2">
      <c r="A304" s="90" t="s">
        <v>1345</v>
      </c>
      <c r="B304" s="90" t="s">
        <v>1348</v>
      </c>
      <c r="C304" s="98"/>
      <c r="D304" s="98"/>
      <c r="E304" s="91" t="s">
        <v>984</v>
      </c>
      <c r="F304" s="91"/>
      <c r="G304" s="91"/>
      <c r="H304" s="91"/>
      <c r="I304" s="91"/>
      <c r="J304" s="91"/>
      <c r="K304" s="91"/>
      <c r="L304" s="91"/>
      <c r="M304" s="91"/>
      <c r="N304" s="91"/>
      <c r="O304" s="91"/>
      <c r="P304" s="91"/>
    </row>
    <row r="305" spans="1:16" x14ac:dyDescent="0.2">
      <c r="A305" s="92" t="s">
        <v>1345</v>
      </c>
      <c r="B305" s="90" t="s">
        <v>1349</v>
      </c>
      <c r="C305" s="98"/>
      <c r="D305" s="98"/>
      <c r="E305" s="91" t="s">
        <v>984</v>
      </c>
      <c r="F305" s="91"/>
      <c r="G305" s="91"/>
      <c r="H305" s="91"/>
      <c r="I305" s="91"/>
      <c r="J305" s="91"/>
      <c r="K305" s="91"/>
      <c r="L305" s="91"/>
      <c r="M305" s="91"/>
      <c r="N305" s="91"/>
      <c r="O305" s="91"/>
      <c r="P305" s="91"/>
    </row>
    <row r="306" spans="1:16" s="96" customFormat="1" x14ac:dyDescent="0.2">
      <c r="A306" s="110" t="s">
        <v>168</v>
      </c>
      <c r="B306" s="93" t="s">
        <v>1350</v>
      </c>
      <c r="C306" s="94">
        <v>13.6</v>
      </c>
      <c r="D306" s="94">
        <v>27.7</v>
      </c>
      <c r="E306" s="95"/>
      <c r="F306" s="95"/>
      <c r="G306" s="95"/>
      <c r="H306" s="95"/>
      <c r="I306" s="95"/>
      <c r="J306" s="95"/>
      <c r="K306" s="95"/>
      <c r="L306" s="95"/>
      <c r="M306" s="95" t="s">
        <v>984</v>
      </c>
      <c r="N306" s="95"/>
      <c r="O306" s="95"/>
      <c r="P306" s="95"/>
    </row>
    <row r="307" spans="1:16" s="103" customFormat="1" x14ac:dyDescent="0.2">
      <c r="A307" s="100" t="s">
        <v>234</v>
      </c>
      <c r="B307" s="100" t="s">
        <v>1351</v>
      </c>
      <c r="C307" s="101" t="s">
        <v>234</v>
      </c>
      <c r="D307" s="101" t="s">
        <v>234</v>
      </c>
      <c r="E307" s="102"/>
      <c r="F307" s="102"/>
      <c r="G307" s="102"/>
      <c r="H307" s="102"/>
      <c r="I307" s="102"/>
      <c r="J307" s="102"/>
      <c r="K307" s="102">
        <v>1</v>
      </c>
      <c r="L307" s="102"/>
      <c r="M307" s="102"/>
      <c r="N307" s="102"/>
      <c r="O307" s="102"/>
      <c r="P307" s="102"/>
    </row>
    <row r="308" spans="1:16" s="96" customFormat="1" x14ac:dyDescent="0.2">
      <c r="A308" s="93" t="s">
        <v>919</v>
      </c>
      <c r="B308" s="93" t="s">
        <v>1352</v>
      </c>
      <c r="C308" s="94">
        <v>13.3</v>
      </c>
      <c r="D308" s="94">
        <v>23.9</v>
      </c>
      <c r="E308" s="95"/>
      <c r="F308" s="95"/>
      <c r="G308" s="95"/>
      <c r="H308" s="95"/>
      <c r="I308" s="95"/>
      <c r="J308" s="95"/>
      <c r="K308" s="95"/>
      <c r="L308" s="95"/>
      <c r="M308" s="95"/>
      <c r="N308" s="95" t="s">
        <v>984</v>
      </c>
      <c r="O308" s="95" t="s">
        <v>984</v>
      </c>
      <c r="P308" s="95"/>
    </row>
    <row r="309" spans="1:16" s="96" customFormat="1" x14ac:dyDescent="0.2">
      <c r="A309" s="93" t="s">
        <v>444</v>
      </c>
      <c r="B309" s="93" t="s">
        <v>1353</v>
      </c>
      <c r="C309" s="94" t="s">
        <v>234</v>
      </c>
      <c r="D309" s="94" t="s">
        <v>234</v>
      </c>
      <c r="E309" s="95"/>
      <c r="F309" s="95"/>
      <c r="G309" s="95"/>
      <c r="H309" s="95"/>
      <c r="I309" s="95"/>
      <c r="J309" s="95"/>
      <c r="K309" s="95"/>
      <c r="L309" s="95"/>
      <c r="M309" s="95"/>
      <c r="N309" s="95" t="s">
        <v>984</v>
      </c>
      <c r="O309" s="95"/>
      <c r="P309" s="95"/>
    </row>
    <row r="310" spans="1:16" s="96" customFormat="1" x14ac:dyDescent="0.2">
      <c r="A310" s="110" t="s">
        <v>1354</v>
      </c>
      <c r="B310" s="93" t="s">
        <v>1355</v>
      </c>
      <c r="C310" s="94">
        <v>9.4</v>
      </c>
      <c r="D310" s="94">
        <v>27.7</v>
      </c>
      <c r="E310" s="95"/>
      <c r="F310" s="95"/>
      <c r="G310" s="95"/>
      <c r="H310" s="95" t="s">
        <v>984</v>
      </c>
      <c r="I310" s="95"/>
      <c r="J310" s="95"/>
      <c r="K310" s="95" t="s">
        <v>984</v>
      </c>
      <c r="L310" s="95"/>
      <c r="M310" s="95"/>
      <c r="N310" s="95"/>
      <c r="O310" s="95"/>
      <c r="P310" s="95"/>
    </row>
    <row r="311" spans="1:16" s="96" customFormat="1" x14ac:dyDescent="0.2">
      <c r="A311" s="123" t="s">
        <v>1356</v>
      </c>
      <c r="B311" s="93" t="s">
        <v>1357</v>
      </c>
      <c r="C311" s="94">
        <v>15.6</v>
      </c>
      <c r="D311" s="124">
        <v>19.899999999999999</v>
      </c>
      <c r="E311" s="95"/>
      <c r="F311" s="95"/>
      <c r="G311" s="95"/>
      <c r="H311" s="95"/>
      <c r="I311" s="95"/>
      <c r="J311" s="95"/>
      <c r="K311" s="109">
        <v>1</v>
      </c>
      <c r="L311" s="95"/>
      <c r="M311" s="95"/>
      <c r="N311" s="95"/>
      <c r="O311" s="95"/>
      <c r="P311" s="95"/>
    </row>
    <row r="312" spans="1:16" s="103" customFormat="1" x14ac:dyDescent="0.2">
      <c r="A312" s="100" t="s">
        <v>234</v>
      </c>
      <c r="B312" s="100" t="s">
        <v>1358</v>
      </c>
      <c r="C312" s="101" t="s">
        <v>234</v>
      </c>
      <c r="D312" s="101" t="s">
        <v>234</v>
      </c>
      <c r="E312" s="102"/>
      <c r="F312" s="102"/>
      <c r="G312" s="102"/>
      <c r="H312" s="102"/>
      <c r="I312" s="102">
        <v>1</v>
      </c>
      <c r="J312" s="102"/>
      <c r="K312" s="102">
        <v>1</v>
      </c>
      <c r="L312" s="102"/>
      <c r="M312" s="102">
        <v>1</v>
      </c>
      <c r="N312" s="102"/>
      <c r="O312" s="102"/>
      <c r="P312" s="102"/>
    </row>
    <row r="313" spans="1:16" s="96" customFormat="1" x14ac:dyDescent="0.2">
      <c r="A313" s="93" t="s">
        <v>772</v>
      </c>
      <c r="B313" s="93" t="s">
        <v>1359</v>
      </c>
      <c r="C313" s="94">
        <v>13.3</v>
      </c>
      <c r="D313" s="94">
        <v>27.7</v>
      </c>
      <c r="E313" s="95"/>
      <c r="F313" s="95"/>
      <c r="G313" s="95"/>
      <c r="H313" s="95"/>
      <c r="I313" s="95"/>
      <c r="J313" s="95"/>
      <c r="K313" s="95"/>
      <c r="L313" s="95" t="s">
        <v>984</v>
      </c>
      <c r="M313" s="95"/>
      <c r="N313" s="95"/>
      <c r="O313" s="95" t="s">
        <v>984</v>
      </c>
      <c r="P313" s="95"/>
    </row>
    <row r="314" spans="1:16" s="96" customFormat="1" x14ac:dyDescent="0.2">
      <c r="A314" s="138" t="s">
        <v>1360</v>
      </c>
      <c r="B314" s="93" t="s">
        <v>1361</v>
      </c>
      <c r="C314" s="132">
        <v>15.7</v>
      </c>
      <c r="D314" s="94">
        <v>27.7</v>
      </c>
      <c r="E314" s="95"/>
      <c r="F314" s="95"/>
      <c r="G314" s="95"/>
      <c r="H314" s="95"/>
      <c r="I314" s="95"/>
      <c r="J314" s="95"/>
      <c r="K314" s="95"/>
      <c r="L314" s="95"/>
      <c r="M314" s="95"/>
      <c r="N314" s="95"/>
      <c r="O314" s="128">
        <v>1</v>
      </c>
      <c r="P314" s="95"/>
    </row>
    <row r="315" spans="1:16" s="96" customFormat="1" x14ac:dyDescent="0.2">
      <c r="A315" s="93" t="s">
        <v>1362</v>
      </c>
      <c r="B315" s="93" t="s">
        <v>1363</v>
      </c>
      <c r="C315" s="94">
        <v>10</v>
      </c>
      <c r="D315" s="94">
        <v>27.7</v>
      </c>
      <c r="E315" s="95" t="s">
        <v>984</v>
      </c>
      <c r="F315" s="95"/>
      <c r="G315" s="95"/>
      <c r="H315" s="95"/>
      <c r="I315" s="95"/>
      <c r="J315" s="95"/>
      <c r="K315" s="95"/>
      <c r="L315" s="95"/>
      <c r="M315" s="95"/>
      <c r="N315" s="95"/>
      <c r="O315" s="95"/>
      <c r="P315" s="95"/>
    </row>
    <row r="316" spans="1:16" s="96" customFormat="1" x14ac:dyDescent="0.2">
      <c r="A316" s="93" t="s">
        <v>1364</v>
      </c>
      <c r="B316" s="93" t="s">
        <v>1365</v>
      </c>
      <c r="C316" s="94" t="s">
        <v>234</v>
      </c>
      <c r="D316" s="94" t="s">
        <v>234</v>
      </c>
      <c r="E316" s="95"/>
      <c r="F316" s="95"/>
      <c r="G316" s="95"/>
      <c r="H316" s="95"/>
      <c r="I316" s="95" t="s">
        <v>984</v>
      </c>
      <c r="J316" s="95"/>
      <c r="K316" s="95"/>
      <c r="L316" s="95"/>
      <c r="M316" s="95"/>
      <c r="N316" s="95"/>
      <c r="O316" s="95" t="s">
        <v>984</v>
      </c>
      <c r="P316" s="95"/>
    </row>
    <row r="317" spans="1:16" s="96" customFormat="1" x14ac:dyDescent="0.2">
      <c r="A317" s="93" t="s">
        <v>973</v>
      </c>
      <c r="B317" s="121" t="s">
        <v>1366</v>
      </c>
      <c r="C317" s="94">
        <v>-1.2</v>
      </c>
      <c r="D317" s="94">
        <v>24.3</v>
      </c>
      <c r="E317" s="95"/>
      <c r="F317" s="95"/>
      <c r="G317" s="95"/>
      <c r="H317" s="95">
        <v>1</v>
      </c>
      <c r="I317" s="95"/>
      <c r="J317" s="95"/>
      <c r="K317" s="95"/>
      <c r="L317" s="95"/>
      <c r="M317" s="95"/>
      <c r="N317" s="95"/>
      <c r="O317" s="95"/>
      <c r="P317" s="95"/>
    </row>
    <row r="318" spans="1:16" s="96" customFormat="1" x14ac:dyDescent="0.2">
      <c r="A318" s="139" t="s">
        <v>924</v>
      </c>
      <c r="B318" s="121" t="s">
        <v>74</v>
      </c>
      <c r="C318" s="94">
        <v>13.3</v>
      </c>
      <c r="D318" s="114">
        <v>21.1</v>
      </c>
      <c r="E318" s="95"/>
      <c r="F318" s="95"/>
      <c r="G318" s="95"/>
      <c r="H318" s="95"/>
      <c r="I318" s="95"/>
      <c r="J318" s="95"/>
      <c r="K318" s="95"/>
      <c r="L318" s="95"/>
      <c r="M318" s="95"/>
      <c r="N318" s="95">
        <v>1</v>
      </c>
      <c r="O318" s="95"/>
      <c r="P318" s="115">
        <v>1</v>
      </c>
    </row>
    <row r="319" spans="1:16" s="96" customFormat="1" x14ac:dyDescent="0.2">
      <c r="A319" s="121" t="s">
        <v>1367</v>
      </c>
      <c r="B319" s="121" t="s">
        <v>1368</v>
      </c>
      <c r="C319" s="94">
        <v>6.1</v>
      </c>
      <c r="D319" s="94">
        <v>20.5</v>
      </c>
      <c r="E319" s="95"/>
      <c r="F319" s="95"/>
      <c r="G319" s="95"/>
      <c r="H319" s="95"/>
      <c r="I319" s="95"/>
      <c r="J319" s="95"/>
      <c r="K319" s="95"/>
      <c r="L319" s="95"/>
      <c r="M319" s="95">
        <v>1</v>
      </c>
      <c r="N319" s="95"/>
      <c r="O319" s="115">
        <v>1</v>
      </c>
      <c r="P319" s="95"/>
    </row>
    <row r="320" spans="1:16" s="96" customFormat="1" x14ac:dyDescent="0.2">
      <c r="A320" s="99" t="s">
        <v>1369</v>
      </c>
      <c r="B320" s="93" t="s">
        <v>1370</v>
      </c>
      <c r="C320" s="106" t="s">
        <v>234</v>
      </c>
      <c r="D320" s="106" t="s">
        <v>234</v>
      </c>
      <c r="E320" s="95"/>
      <c r="F320" s="95" t="s">
        <v>984</v>
      </c>
      <c r="G320" s="95"/>
      <c r="H320" s="95"/>
      <c r="I320" s="95"/>
      <c r="J320" s="95"/>
      <c r="K320" s="95"/>
      <c r="L320" s="95"/>
      <c r="M320" s="95"/>
      <c r="N320" s="95"/>
      <c r="O320" s="95"/>
      <c r="P320" s="95"/>
    </row>
    <row r="321" spans="1:17" s="96" customFormat="1" x14ac:dyDescent="0.2">
      <c r="A321" s="93" t="s">
        <v>1371</v>
      </c>
      <c r="B321" s="93" t="s">
        <v>981</v>
      </c>
      <c r="C321" s="106">
        <v>3.4</v>
      </c>
      <c r="D321" s="106">
        <v>27.8</v>
      </c>
      <c r="E321" s="95">
        <v>2</v>
      </c>
      <c r="F321" s="95"/>
      <c r="G321" s="95"/>
      <c r="H321" s="95"/>
      <c r="I321" s="95"/>
      <c r="J321" s="95"/>
      <c r="K321" s="95"/>
      <c r="L321" s="95"/>
      <c r="M321" s="95"/>
      <c r="N321" s="95"/>
      <c r="O321" s="95"/>
      <c r="P321" s="95"/>
    </row>
    <row r="322" spans="1:17" x14ac:dyDescent="0.2">
      <c r="A322" s="92" t="s">
        <v>1371</v>
      </c>
      <c r="B322" s="90" t="s">
        <v>1372</v>
      </c>
      <c r="C322" s="98"/>
      <c r="D322" s="98"/>
      <c r="E322" s="91" t="s">
        <v>984</v>
      </c>
      <c r="F322" s="91"/>
      <c r="G322" s="91"/>
      <c r="H322" s="91"/>
      <c r="I322" s="91"/>
      <c r="J322" s="91"/>
      <c r="K322" s="91"/>
      <c r="L322" s="91"/>
      <c r="M322" s="91"/>
      <c r="N322" s="91"/>
      <c r="O322" s="91"/>
      <c r="P322" s="91"/>
    </row>
    <row r="323" spans="1:17" x14ac:dyDescent="0.2">
      <c r="A323" s="92" t="s">
        <v>1371</v>
      </c>
      <c r="B323" s="90" t="s">
        <v>1373</v>
      </c>
      <c r="C323" s="98"/>
      <c r="D323" s="98"/>
      <c r="E323" s="91" t="s">
        <v>984</v>
      </c>
      <c r="F323" s="91"/>
      <c r="G323" s="91"/>
      <c r="H323" s="91"/>
      <c r="I323" s="91"/>
      <c r="J323" s="91"/>
      <c r="K323" s="91"/>
      <c r="L323" s="91"/>
      <c r="M323" s="91"/>
      <c r="N323" s="91"/>
      <c r="O323" s="91"/>
      <c r="P323" s="91"/>
    </row>
    <row r="324" spans="1:17" s="96" customFormat="1" x14ac:dyDescent="0.2">
      <c r="A324" s="93" t="s">
        <v>1374</v>
      </c>
      <c r="B324" s="93" t="s">
        <v>1375</v>
      </c>
      <c r="C324" s="94">
        <v>7.6</v>
      </c>
      <c r="D324" s="114">
        <v>16.5</v>
      </c>
      <c r="E324" s="95"/>
      <c r="F324" s="95"/>
      <c r="G324" s="95"/>
      <c r="H324" s="95"/>
      <c r="I324" s="95"/>
      <c r="J324" s="95"/>
      <c r="K324" s="95"/>
      <c r="L324" s="95"/>
      <c r="M324" s="115" t="s">
        <v>984</v>
      </c>
      <c r="N324" s="95"/>
      <c r="O324" s="95"/>
      <c r="P324" s="95"/>
    </row>
    <row r="325" spans="1:17" x14ac:dyDescent="0.2">
      <c r="A325" s="110" t="s">
        <v>1376</v>
      </c>
      <c r="B325" s="93" t="s">
        <v>1377</v>
      </c>
      <c r="C325" s="94">
        <v>7.3</v>
      </c>
      <c r="D325" s="94">
        <v>21.9</v>
      </c>
      <c r="E325" s="95"/>
      <c r="F325" s="95"/>
      <c r="G325" s="95"/>
      <c r="H325" s="95"/>
      <c r="I325" s="95"/>
      <c r="J325" s="95"/>
      <c r="K325" s="95"/>
      <c r="L325" s="95"/>
      <c r="M325" s="95">
        <v>1</v>
      </c>
      <c r="N325" s="91"/>
      <c r="O325" s="91"/>
      <c r="P325" s="91"/>
    </row>
    <row r="326" spans="1:17" x14ac:dyDescent="0.2">
      <c r="A326" s="140" t="s">
        <v>893</v>
      </c>
      <c r="B326" s="93" t="s">
        <v>1378</v>
      </c>
      <c r="C326" s="94">
        <v>8.6</v>
      </c>
      <c r="D326" s="108">
        <v>16.600000000000001</v>
      </c>
      <c r="E326" s="95"/>
      <c r="F326" s="95"/>
      <c r="G326" s="95"/>
      <c r="H326" s="95"/>
      <c r="I326" s="95"/>
      <c r="J326" s="95"/>
      <c r="K326" s="95"/>
      <c r="L326" s="137">
        <v>1</v>
      </c>
      <c r="M326" s="95">
        <v>1</v>
      </c>
      <c r="N326" s="95"/>
      <c r="O326" s="109">
        <v>1</v>
      </c>
      <c r="P326" s="109">
        <v>1</v>
      </c>
    </row>
    <row r="327" spans="1:17" s="96" customFormat="1" x14ac:dyDescent="0.2">
      <c r="A327" s="93" t="s">
        <v>1379</v>
      </c>
      <c r="B327" s="93" t="s">
        <v>1380</v>
      </c>
      <c r="C327" s="94">
        <v>14.4</v>
      </c>
      <c r="D327" s="94">
        <v>27.7</v>
      </c>
      <c r="E327" s="95"/>
      <c r="F327" s="95"/>
      <c r="G327" s="95"/>
      <c r="H327" s="95"/>
      <c r="I327" s="95"/>
      <c r="J327" s="95"/>
      <c r="K327" s="95"/>
      <c r="L327" s="95"/>
      <c r="M327" s="95"/>
      <c r="N327" s="95"/>
      <c r="O327" s="95" t="s">
        <v>984</v>
      </c>
      <c r="P327" s="95"/>
    </row>
    <row r="328" spans="1:17" x14ac:dyDescent="0.2">
      <c r="A328" s="82" t="s">
        <v>1381</v>
      </c>
      <c r="B328" s="82" t="s">
        <v>1382</v>
      </c>
      <c r="C328" s="83">
        <v>7.3</v>
      </c>
      <c r="D328" s="83">
        <v>27.6</v>
      </c>
      <c r="E328" s="141"/>
      <c r="F328" s="141">
        <v>1</v>
      </c>
      <c r="G328" s="141"/>
      <c r="H328" s="141">
        <v>1</v>
      </c>
      <c r="I328" s="141">
        <v>1</v>
      </c>
      <c r="J328" s="141"/>
      <c r="K328" s="141">
        <v>1</v>
      </c>
      <c r="L328" s="141">
        <v>1</v>
      </c>
      <c r="M328" s="141"/>
      <c r="N328" s="141">
        <v>1</v>
      </c>
      <c r="O328" s="141"/>
      <c r="P328" s="141">
        <v>1</v>
      </c>
    </row>
    <row r="329" spans="1:17" x14ac:dyDescent="0.2">
      <c r="A329" s="142"/>
      <c r="B329" s="81"/>
      <c r="C329" s="81"/>
      <c r="D329" s="81"/>
      <c r="E329" s="143"/>
      <c r="F329" s="143"/>
      <c r="G329" s="143"/>
      <c r="H329" s="144"/>
      <c r="I329" s="143"/>
      <c r="J329" s="143"/>
      <c r="K329" s="144"/>
      <c r="L329" s="143"/>
      <c r="M329" s="144"/>
      <c r="N329" s="143"/>
      <c r="O329" s="143"/>
      <c r="P329" s="143"/>
    </row>
    <row r="330" spans="1:17" x14ac:dyDescent="0.2">
      <c r="D330" s="116" t="s">
        <v>2543</v>
      </c>
      <c r="E330" s="146">
        <v>17.5</v>
      </c>
      <c r="F330" s="431">
        <v>17</v>
      </c>
      <c r="G330" s="146">
        <v>17</v>
      </c>
      <c r="H330" s="432">
        <v>16.399999999999999</v>
      </c>
      <c r="I330" s="431">
        <v>17</v>
      </c>
      <c r="J330" s="431">
        <v>17</v>
      </c>
      <c r="K330" s="432">
        <v>15.9</v>
      </c>
      <c r="L330" s="146">
        <v>17</v>
      </c>
      <c r="M330" s="432">
        <v>16.399999999999999</v>
      </c>
      <c r="N330" s="431">
        <v>15.9</v>
      </c>
      <c r="O330" s="146">
        <v>15.7</v>
      </c>
      <c r="P330" s="146">
        <v>15.6</v>
      </c>
      <c r="Q330" s="428" t="s">
        <v>2760</v>
      </c>
    </row>
    <row r="331" spans="1:17" x14ac:dyDescent="0.2">
      <c r="D331" s="116" t="s">
        <v>2544</v>
      </c>
      <c r="E331" s="427">
        <v>19.2</v>
      </c>
      <c r="F331" s="149">
        <v>18.5</v>
      </c>
      <c r="G331" s="427">
        <v>21.1</v>
      </c>
      <c r="H331" s="150">
        <v>21.1</v>
      </c>
      <c r="I331" s="427">
        <v>18.8</v>
      </c>
      <c r="J331" s="427">
        <v>21.1</v>
      </c>
      <c r="K331" s="150">
        <v>21.3</v>
      </c>
      <c r="L331" s="427">
        <v>19.5</v>
      </c>
      <c r="M331" s="150">
        <v>16.5</v>
      </c>
      <c r="N331" s="149">
        <v>16.5</v>
      </c>
      <c r="O331" s="149">
        <v>20.5</v>
      </c>
      <c r="P331" s="149">
        <v>21.1</v>
      </c>
    </row>
    <row r="333" spans="1:17" x14ac:dyDescent="0.2">
      <c r="A333" s="439" t="s">
        <v>2597</v>
      </c>
      <c r="B333" s="440"/>
      <c r="C333" s="441"/>
      <c r="D333" s="441"/>
      <c r="E333" s="282"/>
      <c r="F333" s="282"/>
      <c r="G333" s="282"/>
    </row>
    <row r="334" spans="1:17" x14ac:dyDescent="0.2">
      <c r="A334" s="126" t="s">
        <v>2598</v>
      </c>
      <c r="B334" s="138"/>
      <c r="C334" s="138"/>
      <c r="D334" s="138"/>
      <c r="E334" s="138"/>
      <c r="F334" s="138"/>
      <c r="G334" s="138"/>
    </row>
    <row r="335" spans="1:17" x14ac:dyDescent="0.2">
      <c r="A335" s="436" t="s">
        <v>2596</v>
      </c>
      <c r="B335" s="437"/>
      <c r="C335" s="438"/>
      <c r="D335" s="438"/>
      <c r="E335" s="354"/>
      <c r="F335" s="354"/>
      <c r="G335" s="354"/>
    </row>
    <row r="336" spans="1:17" x14ac:dyDescent="0.2">
      <c r="A336" s="433" t="s">
        <v>2595</v>
      </c>
      <c r="B336" s="434"/>
      <c r="C336" s="435"/>
      <c r="D336" s="435"/>
      <c r="E336" s="337"/>
      <c r="F336" s="337"/>
      <c r="G336" s="337"/>
    </row>
  </sheetData>
  <autoFilter ref="A2:P328"/>
  <mergeCells count="15">
    <mergeCell ref="A1:A2"/>
    <mergeCell ref="B1:B2"/>
    <mergeCell ref="C1:D1"/>
    <mergeCell ref="E1:E2"/>
    <mergeCell ref="F1:F2"/>
    <mergeCell ref="M1:M2"/>
    <mergeCell ref="N1:N2"/>
    <mergeCell ref="O1:O2"/>
    <mergeCell ref="P1:P2"/>
    <mergeCell ref="G1:G2"/>
    <mergeCell ref="H1:H2"/>
    <mergeCell ref="I1:I2"/>
    <mergeCell ref="J1:J2"/>
    <mergeCell ref="K1:K2"/>
    <mergeCell ref="L1:L2"/>
  </mergeCells>
  <pageMargins left="0.78740157499999996" right="0.78740157499999996" top="0.984251969" bottom="0.984251969" header="0.5" footer="0.5"/>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42"/>
  <sheetViews>
    <sheetView topLeftCell="A116" workbookViewId="0">
      <selection activeCell="A147" sqref="A147"/>
    </sheetView>
  </sheetViews>
  <sheetFormatPr baseColWidth="10" defaultColWidth="11.42578125" defaultRowHeight="12.75" x14ac:dyDescent="0.2"/>
  <cols>
    <col min="1" max="1" width="27.85546875" bestFit="1" customWidth="1"/>
    <col min="2" max="2" width="8.42578125" style="151" customWidth="1"/>
    <col min="3" max="4" width="6" style="152" customWidth="1"/>
    <col min="5" max="5" width="6.140625" style="593" customWidth="1"/>
    <col min="6" max="6" width="4.42578125" style="593" customWidth="1"/>
    <col min="7" max="7" width="5.85546875" style="152" customWidth="1"/>
    <col min="8" max="33" width="3.28515625" customWidth="1"/>
    <col min="34" max="35" width="4.28515625" bestFit="1" customWidth="1"/>
    <col min="36" max="36" width="2" bestFit="1" customWidth="1"/>
  </cols>
  <sheetData>
    <row r="1" spans="1:36" x14ac:dyDescent="0.2">
      <c r="A1" s="606" t="s">
        <v>2647</v>
      </c>
      <c r="B1" s="606"/>
      <c r="C1" s="606"/>
      <c r="D1" s="606"/>
      <c r="E1" s="606"/>
      <c r="F1" s="606"/>
      <c r="G1" s="606"/>
      <c r="H1" s="606"/>
      <c r="I1" s="606"/>
      <c r="J1" s="606"/>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row>
    <row r="2" spans="1:36" ht="129.75" x14ac:dyDescent="0.2">
      <c r="A2" s="1" t="s">
        <v>1383</v>
      </c>
      <c r="B2" s="4"/>
      <c r="C2" s="443" t="s">
        <v>2599</v>
      </c>
      <c r="D2" s="443" t="s">
        <v>2600</v>
      </c>
      <c r="E2" s="443" t="s">
        <v>2601</v>
      </c>
      <c r="F2" s="443" t="s">
        <v>2602</v>
      </c>
      <c r="G2" s="560" t="s">
        <v>2761</v>
      </c>
      <c r="H2" s="153" t="s">
        <v>177</v>
      </c>
      <c r="I2" s="153" t="s">
        <v>185</v>
      </c>
      <c r="J2" s="153" t="s">
        <v>188</v>
      </c>
      <c r="K2" s="153" t="s">
        <v>191</v>
      </c>
      <c r="L2" s="592" t="s">
        <v>194</v>
      </c>
      <c r="M2" s="153" t="s">
        <v>198</v>
      </c>
      <c r="N2" s="592" t="s">
        <v>202</v>
      </c>
      <c r="O2" s="153" t="s">
        <v>206</v>
      </c>
      <c r="P2" s="153" t="s">
        <v>208</v>
      </c>
      <c r="Q2" s="592" t="s">
        <v>209</v>
      </c>
      <c r="R2" s="592" t="s">
        <v>212</v>
      </c>
      <c r="S2" s="153" t="s">
        <v>214</v>
      </c>
      <c r="T2" s="592" t="s">
        <v>216</v>
      </c>
      <c r="U2" s="153" t="s">
        <v>218</v>
      </c>
      <c r="V2" s="153" t="s">
        <v>222</v>
      </c>
      <c r="W2" s="153" t="s">
        <v>223</v>
      </c>
      <c r="X2" s="153" t="s">
        <v>224</v>
      </c>
      <c r="Y2" s="153" t="s">
        <v>226</v>
      </c>
      <c r="Z2" s="153" t="s">
        <v>228</v>
      </c>
      <c r="AA2" s="153" t="s">
        <v>229</v>
      </c>
      <c r="AB2" s="153" t="s">
        <v>230</v>
      </c>
      <c r="AC2" s="153" t="s">
        <v>233</v>
      </c>
      <c r="AD2" s="153" t="s">
        <v>235</v>
      </c>
      <c r="AE2" s="153" t="s">
        <v>236</v>
      </c>
      <c r="AF2" s="153" t="s">
        <v>242</v>
      </c>
      <c r="AG2" s="153" t="s">
        <v>244</v>
      </c>
      <c r="AH2" s="153" t="s">
        <v>246</v>
      </c>
      <c r="AI2" s="153" t="s">
        <v>247</v>
      </c>
      <c r="AJ2" s="1"/>
    </row>
    <row r="3" spans="1:36" x14ac:dyDescent="0.2">
      <c r="A3" s="7" t="s">
        <v>1384</v>
      </c>
      <c r="B3" s="4" t="s">
        <v>1385</v>
      </c>
      <c r="C3" s="444">
        <v>-6.7</v>
      </c>
      <c r="D3" s="1">
        <v>27.4</v>
      </c>
      <c r="E3" s="554">
        <v>-6.9</v>
      </c>
      <c r="F3" s="554">
        <v>18.8</v>
      </c>
      <c r="G3" s="444">
        <f>D3-C3</f>
        <v>34.1</v>
      </c>
      <c r="H3" s="1"/>
      <c r="I3" s="1"/>
      <c r="J3" s="1"/>
      <c r="K3" s="1"/>
      <c r="L3" s="1"/>
      <c r="M3" s="1"/>
      <c r="N3" s="1"/>
      <c r="O3" s="1"/>
      <c r="P3" s="1"/>
      <c r="Q3" s="1"/>
      <c r="R3" s="1"/>
      <c r="S3" s="1"/>
      <c r="T3" s="1"/>
      <c r="U3" s="1"/>
      <c r="V3" s="1"/>
      <c r="W3" s="1"/>
      <c r="X3" s="1"/>
      <c r="Y3" s="1"/>
      <c r="Z3" s="1"/>
      <c r="AA3" s="1"/>
      <c r="AB3" s="1"/>
      <c r="AC3" s="1" t="s">
        <v>1386</v>
      </c>
      <c r="AD3" s="1"/>
      <c r="AE3" s="1"/>
      <c r="AF3" s="1" t="s">
        <v>1386</v>
      </c>
      <c r="AG3" s="1"/>
      <c r="AH3" s="1"/>
      <c r="AI3" s="1"/>
      <c r="AJ3" s="1">
        <v>1</v>
      </c>
    </row>
    <row r="4" spans="1:36" x14ac:dyDescent="0.2">
      <c r="A4" s="7" t="s">
        <v>937</v>
      </c>
      <c r="B4" s="4" t="s">
        <v>1385</v>
      </c>
      <c r="C4" s="444">
        <v>2.7</v>
      </c>
      <c r="D4" s="1">
        <v>24</v>
      </c>
      <c r="E4" s="554">
        <v>-4</v>
      </c>
      <c r="F4" s="554">
        <v>26.1</v>
      </c>
      <c r="G4" s="444">
        <f>D4-C4</f>
        <v>21.3</v>
      </c>
      <c r="H4" s="1" t="s">
        <v>1386</v>
      </c>
      <c r="I4" s="1" t="s">
        <v>1386</v>
      </c>
      <c r="J4" s="1" t="s">
        <v>1386</v>
      </c>
      <c r="K4" s="1"/>
      <c r="L4" s="1" t="s">
        <v>1386</v>
      </c>
      <c r="M4" s="1" t="s">
        <v>1386</v>
      </c>
      <c r="N4" s="1" t="s">
        <v>1386</v>
      </c>
      <c r="O4" s="1" t="s">
        <v>1386</v>
      </c>
      <c r="P4" s="1" t="s">
        <v>1386</v>
      </c>
      <c r="Q4" s="1" t="s">
        <v>1386</v>
      </c>
      <c r="R4" s="1"/>
      <c r="S4" s="1" t="s">
        <v>1386</v>
      </c>
      <c r="T4" s="1" t="s">
        <v>1386</v>
      </c>
      <c r="U4" s="1" t="s">
        <v>1386</v>
      </c>
      <c r="V4" s="1" t="s">
        <v>1386</v>
      </c>
      <c r="W4" s="1"/>
      <c r="X4" s="1" t="s">
        <v>1386</v>
      </c>
      <c r="Y4" s="1" t="s">
        <v>1386</v>
      </c>
      <c r="Z4" s="1" t="s">
        <v>1386</v>
      </c>
      <c r="AA4" s="1"/>
      <c r="AB4" s="3"/>
      <c r="AC4" s="1"/>
      <c r="AD4" s="1" t="s">
        <v>1386</v>
      </c>
      <c r="AE4" s="3"/>
      <c r="AF4" s="1" t="s">
        <v>1386</v>
      </c>
      <c r="AG4" s="1" t="s">
        <v>1386</v>
      </c>
      <c r="AH4" s="1"/>
      <c r="AI4" s="1"/>
      <c r="AJ4" s="1">
        <v>1</v>
      </c>
    </row>
    <row r="5" spans="1:36" x14ac:dyDescent="0.2">
      <c r="A5" s="445" t="s">
        <v>866</v>
      </c>
      <c r="B5" s="446" t="s">
        <v>1387</v>
      </c>
      <c r="C5" s="447">
        <v>3.4</v>
      </c>
      <c r="D5" s="447">
        <v>20.8</v>
      </c>
      <c r="E5" s="621">
        <v>1.3</v>
      </c>
      <c r="F5" s="621">
        <v>20</v>
      </c>
      <c r="G5" s="448">
        <f>D5-C5</f>
        <v>17.400000000000002</v>
      </c>
      <c r="H5" s="447"/>
      <c r="I5" s="447"/>
      <c r="J5" s="447"/>
      <c r="K5" s="447"/>
      <c r="L5" s="447"/>
      <c r="M5" s="447"/>
      <c r="N5" s="447"/>
      <c r="O5" s="447"/>
      <c r="P5" s="447"/>
      <c r="Q5" s="447"/>
      <c r="R5" s="447"/>
      <c r="S5" s="447"/>
      <c r="T5" s="447"/>
      <c r="U5" s="447"/>
      <c r="V5" s="447"/>
      <c r="W5" s="447"/>
      <c r="X5" s="447"/>
      <c r="Y5" s="447"/>
      <c r="Z5" s="447"/>
      <c r="AA5" s="447"/>
      <c r="AB5" s="447" t="s">
        <v>1386</v>
      </c>
      <c r="AC5" s="447"/>
      <c r="AD5" s="447"/>
      <c r="AE5" s="449" t="s">
        <v>1386</v>
      </c>
      <c r="AF5" s="447" t="s">
        <v>1386</v>
      </c>
      <c r="AG5" s="447" t="s">
        <v>1386</v>
      </c>
      <c r="AH5" s="447"/>
      <c r="AI5" s="447"/>
      <c r="AJ5" s="1">
        <v>1</v>
      </c>
    </row>
    <row r="6" spans="1:36" x14ac:dyDescent="0.2">
      <c r="A6" s="450" t="s">
        <v>1388</v>
      </c>
      <c r="B6" s="446" t="s">
        <v>1387</v>
      </c>
      <c r="C6" s="448">
        <v>4.2</v>
      </c>
      <c r="D6" s="447">
        <v>16.899999999999999</v>
      </c>
      <c r="E6" s="621">
        <v>7</v>
      </c>
      <c r="F6" s="621">
        <v>11</v>
      </c>
      <c r="G6" s="448">
        <f>D6-C6</f>
        <v>12.7</v>
      </c>
      <c r="H6" s="447"/>
      <c r="I6" s="447"/>
      <c r="J6" s="447"/>
      <c r="K6" s="447"/>
      <c r="L6" s="447"/>
      <c r="M6" s="447"/>
      <c r="N6" s="447"/>
      <c r="O6" s="447"/>
      <c r="P6" s="447"/>
      <c r="Q6" s="447"/>
      <c r="R6" s="447"/>
      <c r="S6" s="447"/>
      <c r="T6" s="447"/>
      <c r="U6" s="447"/>
      <c r="V6" s="447"/>
      <c r="W6" s="447"/>
      <c r="X6" s="447"/>
      <c r="Y6" s="447"/>
      <c r="Z6" s="447" t="s">
        <v>1386</v>
      </c>
      <c r="AA6" s="447"/>
      <c r="AB6" s="447" t="s">
        <v>1386</v>
      </c>
      <c r="AC6" s="447"/>
      <c r="AD6" s="447"/>
      <c r="AE6" s="447"/>
      <c r="AF6" s="447"/>
      <c r="AG6" s="447"/>
      <c r="AH6" s="447"/>
      <c r="AI6" s="447"/>
      <c r="AJ6" s="1">
        <v>1</v>
      </c>
    </row>
    <row r="7" spans="1:36" x14ac:dyDescent="0.2">
      <c r="A7" s="7" t="s">
        <v>998</v>
      </c>
      <c r="B7" s="4" t="s">
        <v>1385</v>
      </c>
      <c r="C7" s="444">
        <v>6.9</v>
      </c>
      <c r="D7" s="1">
        <v>26.7</v>
      </c>
      <c r="E7" s="554">
        <v>4</v>
      </c>
      <c r="F7" s="554" t="s">
        <v>2739</v>
      </c>
      <c r="G7" s="444">
        <f>D7-C7</f>
        <v>19.799999999999997</v>
      </c>
      <c r="H7" s="1"/>
      <c r="I7" s="1"/>
      <c r="J7" s="1"/>
      <c r="K7" s="1"/>
      <c r="L7" s="1" t="s">
        <v>984</v>
      </c>
      <c r="M7" s="1"/>
      <c r="N7" s="1"/>
      <c r="O7" s="1"/>
      <c r="P7" s="1"/>
      <c r="Q7" s="1"/>
      <c r="R7" s="1"/>
      <c r="S7" s="1"/>
      <c r="T7" s="1" t="s">
        <v>984</v>
      </c>
      <c r="U7" s="1"/>
      <c r="V7" s="1"/>
      <c r="W7" s="1"/>
      <c r="X7" s="1" t="s">
        <v>1386</v>
      </c>
      <c r="Y7" s="1"/>
      <c r="Z7" s="22" t="s">
        <v>1389</v>
      </c>
      <c r="AA7" s="1"/>
      <c r="AB7" s="22" t="s">
        <v>1389</v>
      </c>
      <c r="AC7" s="1"/>
      <c r="AD7" s="1"/>
      <c r="AE7" s="1"/>
      <c r="AF7" s="1"/>
      <c r="AG7" s="1"/>
      <c r="AH7" s="1"/>
      <c r="AI7" s="1"/>
      <c r="AJ7" s="1">
        <v>1</v>
      </c>
    </row>
    <row r="8" spans="1:36" x14ac:dyDescent="0.2">
      <c r="A8" s="451" t="s">
        <v>232</v>
      </c>
      <c r="B8" s="35" t="s">
        <v>1387</v>
      </c>
      <c r="C8" s="444">
        <v>6.9</v>
      </c>
      <c r="D8" s="1">
        <v>17</v>
      </c>
      <c r="E8" s="554">
        <v>4</v>
      </c>
      <c r="F8" s="554">
        <v>22.1</v>
      </c>
      <c r="G8" s="444">
        <f>D8-C8</f>
        <v>10.1</v>
      </c>
      <c r="H8" s="1"/>
      <c r="I8" s="1"/>
      <c r="J8" s="1"/>
      <c r="K8" s="1"/>
      <c r="L8" s="452" t="s">
        <v>1386</v>
      </c>
      <c r="M8" s="1"/>
      <c r="N8" s="1"/>
      <c r="O8" s="1"/>
      <c r="P8" s="1"/>
      <c r="Q8" s="1"/>
      <c r="R8" s="1"/>
      <c r="S8" s="1"/>
      <c r="T8" s="452" t="s">
        <v>1386</v>
      </c>
      <c r="U8" s="1"/>
      <c r="V8" s="1"/>
      <c r="W8" s="1"/>
      <c r="X8" s="1"/>
      <c r="Y8" s="1"/>
      <c r="Z8" s="16" t="s">
        <v>984</v>
      </c>
      <c r="AA8" s="1"/>
      <c r="AB8" s="453" t="s">
        <v>984</v>
      </c>
      <c r="AC8" s="1"/>
      <c r="AD8" s="1"/>
      <c r="AE8" s="1"/>
      <c r="AF8" s="1"/>
      <c r="AG8" s="1"/>
      <c r="AH8" s="1"/>
      <c r="AI8" s="1"/>
      <c r="AJ8" s="1">
        <v>1</v>
      </c>
    </row>
    <row r="9" spans="1:36" x14ac:dyDescent="0.2">
      <c r="A9" s="7" t="s">
        <v>2603</v>
      </c>
      <c r="B9" s="4" t="s">
        <v>1385</v>
      </c>
      <c r="C9" s="444">
        <v>9.5</v>
      </c>
      <c r="D9" s="1">
        <v>27.7</v>
      </c>
      <c r="E9" s="554">
        <v>8</v>
      </c>
      <c r="F9" s="554" t="s">
        <v>2739</v>
      </c>
      <c r="G9" s="444">
        <f>D9-C9</f>
        <v>18.2</v>
      </c>
      <c r="H9" s="1"/>
      <c r="I9" s="1"/>
      <c r="J9" s="1"/>
      <c r="K9" s="1"/>
      <c r="L9" s="1"/>
      <c r="M9" s="1"/>
      <c r="N9" s="1"/>
      <c r="O9" s="1"/>
      <c r="P9" s="1"/>
      <c r="Q9" s="1"/>
      <c r="R9" s="1"/>
      <c r="S9" s="1"/>
      <c r="T9" s="1"/>
      <c r="U9" s="1"/>
      <c r="V9" s="1"/>
      <c r="W9" s="1"/>
      <c r="X9" s="1"/>
      <c r="Y9" s="1"/>
      <c r="Z9" s="1"/>
      <c r="AA9" s="1"/>
      <c r="AB9" s="1"/>
      <c r="AC9" s="1"/>
      <c r="AD9" s="1"/>
      <c r="AE9" s="1"/>
      <c r="AF9" s="1"/>
      <c r="AG9" s="1"/>
      <c r="AH9" s="1"/>
      <c r="AI9" s="1"/>
      <c r="AJ9" s="1">
        <v>1</v>
      </c>
    </row>
    <row r="10" spans="1:36" x14ac:dyDescent="0.2">
      <c r="A10" s="1" t="s">
        <v>1390</v>
      </c>
      <c r="B10" s="4" t="s">
        <v>1391</v>
      </c>
      <c r="C10" s="3" t="s">
        <v>1392</v>
      </c>
      <c r="D10" s="3"/>
      <c r="E10" s="57" t="s">
        <v>234</v>
      </c>
      <c r="F10" s="57" t="s">
        <v>234</v>
      </c>
      <c r="G10" s="3"/>
      <c r="H10" s="1"/>
      <c r="I10" s="1"/>
      <c r="J10" s="1"/>
      <c r="K10" s="1"/>
      <c r="L10" s="1" t="s">
        <v>1386</v>
      </c>
      <c r="M10" s="1"/>
      <c r="N10" s="1" t="s">
        <v>1386</v>
      </c>
      <c r="O10" s="1"/>
      <c r="P10" s="1"/>
      <c r="Q10" s="1"/>
      <c r="R10" s="1"/>
      <c r="S10" s="1"/>
      <c r="T10" s="1"/>
      <c r="U10" s="1"/>
      <c r="V10" s="1"/>
      <c r="W10" s="1"/>
      <c r="X10" s="1"/>
      <c r="Y10" s="1"/>
      <c r="Z10" s="1"/>
      <c r="AA10" s="1"/>
      <c r="AB10" s="1"/>
      <c r="AC10" s="1"/>
      <c r="AD10" s="1"/>
      <c r="AE10" s="1"/>
      <c r="AF10" s="1"/>
      <c r="AG10" s="1"/>
      <c r="AH10" s="1"/>
      <c r="AI10" s="1"/>
      <c r="AJ10" s="1">
        <v>1</v>
      </c>
    </row>
    <row r="11" spans="1:36" x14ac:dyDescent="0.2">
      <c r="A11" s="7" t="s">
        <v>938</v>
      </c>
      <c r="B11" s="4" t="s">
        <v>1385</v>
      </c>
      <c r="C11" s="444">
        <v>-13.3</v>
      </c>
      <c r="D11" s="1">
        <v>27.4</v>
      </c>
      <c r="E11" s="554" t="s">
        <v>2738</v>
      </c>
      <c r="F11" s="554" t="s">
        <v>2740</v>
      </c>
      <c r="G11" s="444">
        <f>D11-C11</f>
        <v>40.700000000000003</v>
      </c>
      <c r="H11" s="1" t="s">
        <v>984</v>
      </c>
      <c r="I11" s="1" t="s">
        <v>1393</v>
      </c>
      <c r="J11" s="1" t="s">
        <v>1393</v>
      </c>
      <c r="K11" s="1" t="s">
        <v>984</v>
      </c>
      <c r="L11" s="1" t="s">
        <v>1386</v>
      </c>
      <c r="M11" s="1" t="s">
        <v>984</v>
      </c>
      <c r="N11" s="1" t="s">
        <v>1386</v>
      </c>
      <c r="O11" s="1" t="s">
        <v>984</v>
      </c>
      <c r="P11" s="1"/>
      <c r="Q11" s="1" t="s">
        <v>984</v>
      </c>
      <c r="R11" s="1"/>
      <c r="S11" s="1"/>
      <c r="T11" s="1" t="s">
        <v>984</v>
      </c>
      <c r="U11" s="1"/>
      <c r="V11" s="1"/>
      <c r="W11" s="1"/>
      <c r="X11" s="1" t="s">
        <v>1394</v>
      </c>
      <c r="Y11" s="1" t="s">
        <v>1386</v>
      </c>
      <c r="Z11" s="1" t="s">
        <v>1393</v>
      </c>
      <c r="AA11" s="1" t="s">
        <v>1386</v>
      </c>
      <c r="AB11" s="1" t="s">
        <v>984</v>
      </c>
      <c r="AC11" s="1" t="s">
        <v>1386</v>
      </c>
      <c r="AD11" s="1" t="s">
        <v>1393</v>
      </c>
      <c r="AE11" s="1" t="s">
        <v>1386</v>
      </c>
      <c r="AF11" s="1"/>
      <c r="AG11" s="1" t="s">
        <v>1393</v>
      </c>
      <c r="AH11" s="1" t="s">
        <v>1386</v>
      </c>
      <c r="AI11" s="1" t="s">
        <v>984</v>
      </c>
      <c r="AJ11" s="1">
        <v>1</v>
      </c>
    </row>
    <row r="12" spans="1:36" x14ac:dyDescent="0.2">
      <c r="A12" s="454" t="s">
        <v>204</v>
      </c>
      <c r="B12" s="35" t="s">
        <v>1387</v>
      </c>
      <c r="C12" s="444">
        <v>-3.3</v>
      </c>
      <c r="D12" s="1">
        <v>15.6</v>
      </c>
      <c r="E12" s="17" t="s">
        <v>234</v>
      </c>
      <c r="F12" s="17" t="s">
        <v>234</v>
      </c>
      <c r="G12" s="444">
        <f>D12-C12</f>
        <v>18.899999999999999</v>
      </c>
      <c r="H12" s="1"/>
      <c r="I12" s="1"/>
      <c r="J12" s="1"/>
      <c r="K12" s="1"/>
      <c r="L12" s="1" t="s">
        <v>1386</v>
      </c>
      <c r="M12" s="1"/>
      <c r="N12" s="455" t="s">
        <v>1386</v>
      </c>
      <c r="O12" s="1"/>
      <c r="P12" s="1"/>
      <c r="Q12" s="1"/>
      <c r="R12" s="1"/>
      <c r="S12" s="1"/>
      <c r="T12" s="1"/>
      <c r="U12" s="1"/>
      <c r="V12" s="1"/>
      <c r="W12" s="1"/>
      <c r="X12" s="1"/>
      <c r="Y12" s="1"/>
      <c r="Z12" s="1"/>
      <c r="AA12" s="1"/>
      <c r="AB12" s="1"/>
      <c r="AC12" s="1"/>
      <c r="AD12" s="1"/>
      <c r="AE12" s="1"/>
      <c r="AF12" s="1"/>
      <c r="AG12" s="1"/>
      <c r="AH12" s="1"/>
      <c r="AI12" s="1"/>
      <c r="AJ12" s="1">
        <v>1</v>
      </c>
    </row>
    <row r="13" spans="1:36" x14ac:dyDescent="0.2">
      <c r="A13" s="456" t="s">
        <v>1002</v>
      </c>
      <c r="B13" s="35" t="s">
        <v>1387</v>
      </c>
      <c r="C13" s="444">
        <v>5.6</v>
      </c>
      <c r="D13" s="1">
        <v>22.4</v>
      </c>
      <c r="E13" s="57" t="s">
        <v>234</v>
      </c>
      <c r="F13" s="57" t="s">
        <v>234</v>
      </c>
      <c r="G13" s="444">
        <f>D13-C13</f>
        <v>16.799999999999997</v>
      </c>
      <c r="H13" s="1"/>
      <c r="I13" s="1"/>
      <c r="J13" s="1"/>
      <c r="K13" s="1"/>
      <c r="L13" s="1"/>
      <c r="M13" s="1"/>
      <c r="N13" s="1"/>
      <c r="O13" s="1"/>
      <c r="P13" s="1"/>
      <c r="Q13" s="1"/>
      <c r="R13" s="1"/>
      <c r="S13" s="1"/>
      <c r="T13" s="1"/>
      <c r="U13" s="1"/>
      <c r="V13" s="1"/>
      <c r="W13" s="1"/>
      <c r="X13" s="452" t="s">
        <v>1386</v>
      </c>
      <c r="Y13" s="1"/>
      <c r="Z13" s="1"/>
      <c r="AA13" s="1"/>
      <c r="AB13" s="1"/>
      <c r="AC13" s="1"/>
      <c r="AD13" s="1"/>
      <c r="AE13" s="1"/>
      <c r="AF13" s="1"/>
      <c r="AG13" s="1"/>
      <c r="AH13" s="1"/>
      <c r="AI13" s="1"/>
      <c r="AJ13" s="1">
        <v>1</v>
      </c>
    </row>
    <row r="14" spans="1:36" x14ac:dyDescent="0.2">
      <c r="A14" s="454" t="s">
        <v>1395</v>
      </c>
      <c r="B14" s="35" t="s">
        <v>1387</v>
      </c>
      <c r="C14" s="457">
        <v>11.2</v>
      </c>
      <c r="D14" s="1">
        <v>20.8</v>
      </c>
      <c r="E14" s="554">
        <v>3.4</v>
      </c>
      <c r="F14" s="554">
        <v>20.9</v>
      </c>
      <c r="G14" s="444">
        <f>D14-C14</f>
        <v>9.6000000000000014</v>
      </c>
      <c r="H14" s="1" t="s">
        <v>1386</v>
      </c>
      <c r="I14" s="1" t="s">
        <v>1386</v>
      </c>
      <c r="J14" s="1" t="s">
        <v>1386</v>
      </c>
      <c r="K14" s="1" t="s">
        <v>1386</v>
      </c>
      <c r="L14" s="1" t="s">
        <v>1386</v>
      </c>
      <c r="M14" s="1" t="s">
        <v>1386</v>
      </c>
      <c r="N14" s="1" t="s">
        <v>1386</v>
      </c>
      <c r="O14" s="1" t="s">
        <v>1386</v>
      </c>
      <c r="P14" s="1"/>
      <c r="Q14" s="1" t="s">
        <v>1386</v>
      </c>
      <c r="R14" s="1"/>
      <c r="S14" s="1"/>
      <c r="T14" s="1" t="s">
        <v>1386</v>
      </c>
      <c r="U14" s="1"/>
      <c r="V14" s="1"/>
      <c r="W14" s="1"/>
      <c r="X14" s="1"/>
      <c r="Y14" s="1" t="s">
        <v>1386</v>
      </c>
      <c r="Z14" s="1" t="s">
        <v>1386</v>
      </c>
      <c r="AA14" s="1"/>
      <c r="AB14" s="1" t="s">
        <v>1386</v>
      </c>
      <c r="AC14" s="1"/>
      <c r="AD14" s="1" t="s">
        <v>1386</v>
      </c>
      <c r="AE14" s="1"/>
      <c r="AF14" s="1"/>
      <c r="AG14" s="1" t="s">
        <v>1386</v>
      </c>
      <c r="AH14" s="1" t="s">
        <v>1386</v>
      </c>
      <c r="AI14" s="1" t="s">
        <v>1386</v>
      </c>
      <c r="AJ14" s="1">
        <v>1</v>
      </c>
    </row>
    <row r="15" spans="1:36" x14ac:dyDescent="0.2">
      <c r="A15" s="7" t="s">
        <v>2604</v>
      </c>
      <c r="B15" s="4" t="s">
        <v>1385</v>
      </c>
      <c r="C15" s="3" t="s">
        <v>1392</v>
      </c>
      <c r="D15" s="8"/>
      <c r="E15" s="57" t="s">
        <v>2741</v>
      </c>
      <c r="F15" s="57" t="s">
        <v>2742</v>
      </c>
      <c r="G15" s="8"/>
      <c r="H15" s="1"/>
      <c r="I15" s="1"/>
      <c r="J15" s="1"/>
      <c r="K15" s="1"/>
      <c r="L15" s="1"/>
      <c r="M15" s="1"/>
      <c r="N15" s="1"/>
      <c r="O15" s="1"/>
      <c r="P15" s="1"/>
      <c r="Q15" s="1"/>
      <c r="R15" s="1"/>
      <c r="S15" s="1"/>
      <c r="T15" s="1"/>
      <c r="U15" s="1"/>
      <c r="V15" s="1"/>
      <c r="W15" s="1"/>
      <c r="X15" s="1"/>
      <c r="Y15" s="1" t="s">
        <v>1386</v>
      </c>
      <c r="Z15" s="1"/>
      <c r="AA15" s="1"/>
      <c r="AB15" s="1"/>
      <c r="AC15" s="1"/>
      <c r="AD15" s="1"/>
      <c r="AE15" s="1"/>
      <c r="AF15" s="1"/>
      <c r="AG15" s="1"/>
      <c r="AH15" s="1"/>
      <c r="AI15" s="1"/>
      <c r="AJ15" s="1">
        <v>1</v>
      </c>
    </row>
    <row r="16" spans="1:36" x14ac:dyDescent="0.2">
      <c r="A16" s="7" t="s">
        <v>2605</v>
      </c>
      <c r="B16" s="4" t="s">
        <v>1385</v>
      </c>
      <c r="C16" s="3" t="s">
        <v>1392</v>
      </c>
      <c r="D16" s="8"/>
      <c r="E16" s="57" t="s">
        <v>234</v>
      </c>
      <c r="F16" s="57" t="s">
        <v>234</v>
      </c>
      <c r="G16" s="8"/>
      <c r="H16" s="1"/>
      <c r="I16" s="1"/>
      <c r="J16" s="1"/>
      <c r="K16" s="1"/>
      <c r="L16" s="1"/>
      <c r="M16" s="1"/>
      <c r="N16" s="1"/>
      <c r="O16" s="1"/>
      <c r="P16" s="1"/>
      <c r="Q16" s="1"/>
      <c r="R16" s="1"/>
      <c r="S16" s="1"/>
      <c r="T16" s="1"/>
      <c r="U16" s="1"/>
      <c r="V16" s="1"/>
      <c r="W16" s="1"/>
      <c r="X16" s="1"/>
      <c r="Y16" s="1"/>
      <c r="Z16" s="1" t="s">
        <v>1386</v>
      </c>
      <c r="AA16" s="1"/>
      <c r="AB16" s="1"/>
      <c r="AC16" s="1"/>
      <c r="AD16" s="1"/>
      <c r="AE16" s="1"/>
      <c r="AF16" s="1"/>
      <c r="AG16" s="1"/>
      <c r="AH16" s="1"/>
      <c r="AI16" s="1"/>
      <c r="AJ16" s="1">
        <v>1</v>
      </c>
    </row>
    <row r="17" spans="1:36" x14ac:dyDescent="0.2">
      <c r="A17" s="7" t="s">
        <v>2606</v>
      </c>
      <c r="B17" s="4" t="s">
        <v>1385</v>
      </c>
      <c r="C17" s="3" t="s">
        <v>1392</v>
      </c>
      <c r="D17" s="8"/>
      <c r="E17" s="57" t="s">
        <v>234</v>
      </c>
      <c r="F17" s="57" t="s">
        <v>234</v>
      </c>
      <c r="G17" s="8"/>
      <c r="H17" s="1"/>
      <c r="I17" s="1"/>
      <c r="J17" s="1"/>
      <c r="K17" s="1"/>
      <c r="L17" s="1" t="s">
        <v>1386</v>
      </c>
      <c r="M17" s="1"/>
      <c r="N17" s="1" t="s">
        <v>1386</v>
      </c>
      <c r="O17" s="1"/>
      <c r="P17" s="1"/>
      <c r="Q17" s="1" t="s">
        <v>1386</v>
      </c>
      <c r="R17" s="1"/>
      <c r="S17" s="1"/>
      <c r="T17" s="1" t="s">
        <v>1386</v>
      </c>
      <c r="U17" s="1" t="s">
        <v>1386</v>
      </c>
      <c r="V17" s="1"/>
      <c r="W17" s="1"/>
      <c r="X17" s="1"/>
      <c r="Y17" s="1" t="s">
        <v>1386</v>
      </c>
      <c r="Z17" s="1"/>
      <c r="AA17" s="1"/>
      <c r="AB17" s="1" t="s">
        <v>1386</v>
      </c>
      <c r="AC17" s="1"/>
      <c r="AD17" s="1"/>
      <c r="AE17" s="1"/>
      <c r="AF17" s="1"/>
      <c r="AG17" s="1"/>
      <c r="AH17" s="1" t="s">
        <v>1386</v>
      </c>
      <c r="AI17" s="1" t="s">
        <v>1386</v>
      </c>
      <c r="AJ17" s="1">
        <v>1</v>
      </c>
    </row>
    <row r="18" spans="1:36" x14ac:dyDescent="0.2">
      <c r="A18" s="7" t="s">
        <v>2607</v>
      </c>
      <c r="B18" s="4" t="s">
        <v>1385</v>
      </c>
      <c r="C18" s="444">
        <v>8.4</v>
      </c>
      <c r="D18" s="1">
        <v>16.8</v>
      </c>
      <c r="E18" s="534" t="s">
        <v>2743</v>
      </c>
      <c r="F18" s="554"/>
      <c r="G18" s="444">
        <f>D18-C18</f>
        <v>8.4</v>
      </c>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t="s">
        <v>1386</v>
      </c>
      <c r="AJ18" s="1">
        <v>1</v>
      </c>
    </row>
    <row r="19" spans="1:36" x14ac:dyDescent="0.2">
      <c r="A19" s="458" t="s">
        <v>847</v>
      </c>
      <c r="B19" s="4" t="s">
        <v>1385</v>
      </c>
      <c r="C19" s="444">
        <v>-12.4</v>
      </c>
      <c r="D19" s="1">
        <v>25.8</v>
      </c>
      <c r="E19" s="554">
        <v>-13.4</v>
      </c>
      <c r="F19" s="554">
        <v>21</v>
      </c>
      <c r="G19" s="444">
        <f>D19-C19</f>
        <v>38.200000000000003</v>
      </c>
      <c r="H19" s="1" t="s">
        <v>1386</v>
      </c>
      <c r="I19" s="1"/>
      <c r="J19" s="1"/>
      <c r="K19" s="1"/>
      <c r="L19" s="452" t="s">
        <v>1386</v>
      </c>
      <c r="M19" s="452" t="s">
        <v>1386</v>
      </c>
      <c r="N19" s="452" t="s">
        <v>1386</v>
      </c>
      <c r="O19" s="452" t="s">
        <v>1393</v>
      </c>
      <c r="P19" s="1" t="s">
        <v>1386</v>
      </c>
      <c r="Q19" s="452" t="s">
        <v>1386</v>
      </c>
      <c r="R19" s="1"/>
      <c r="S19" s="452" t="s">
        <v>1386</v>
      </c>
      <c r="T19" s="452" t="s">
        <v>1393</v>
      </c>
      <c r="U19" s="452" t="s">
        <v>1393</v>
      </c>
      <c r="V19" s="452" t="s">
        <v>1386</v>
      </c>
      <c r="W19" s="1"/>
      <c r="X19" s="452" t="s">
        <v>984</v>
      </c>
      <c r="Y19" s="452" t="s">
        <v>984</v>
      </c>
      <c r="Z19" s="1"/>
      <c r="AA19" s="452" t="s">
        <v>1386</v>
      </c>
      <c r="AB19" s="1"/>
      <c r="AC19" s="452" t="s">
        <v>1386</v>
      </c>
      <c r="AD19" s="1"/>
      <c r="AE19" s="452" t="s">
        <v>1386</v>
      </c>
      <c r="AF19" s="1"/>
      <c r="AG19" s="1"/>
      <c r="AH19" s="1"/>
      <c r="AI19" s="452" t="s">
        <v>1386</v>
      </c>
      <c r="AJ19" s="1">
        <v>1</v>
      </c>
    </row>
    <row r="20" spans="1:36" x14ac:dyDescent="0.2">
      <c r="A20" s="456" t="s">
        <v>225</v>
      </c>
      <c r="B20" s="35" t="s">
        <v>1387</v>
      </c>
      <c r="C20" s="444">
        <v>8.6</v>
      </c>
      <c r="D20" s="1">
        <v>15.6</v>
      </c>
      <c r="E20" s="554">
        <v>4.4000000000000004</v>
      </c>
      <c r="F20" s="554">
        <v>16.3</v>
      </c>
      <c r="G20" s="444">
        <f>D20-C20</f>
        <v>7</v>
      </c>
      <c r="H20" s="1"/>
      <c r="I20" s="1"/>
      <c r="J20" s="1"/>
      <c r="K20" s="1"/>
      <c r="L20" s="1"/>
      <c r="M20" s="1"/>
      <c r="N20" s="1"/>
      <c r="O20" s="1"/>
      <c r="P20" s="1"/>
      <c r="Q20" s="1"/>
      <c r="R20" s="1"/>
      <c r="S20" s="1"/>
      <c r="T20" s="1"/>
      <c r="U20" s="1"/>
      <c r="V20" s="1"/>
      <c r="W20" s="1"/>
      <c r="X20" s="455" t="s">
        <v>1386</v>
      </c>
      <c r="Y20" s="1"/>
      <c r="Z20" s="1"/>
      <c r="AA20" s="1"/>
      <c r="AB20" s="1"/>
      <c r="AC20" s="1"/>
      <c r="AD20" s="1"/>
      <c r="AE20" s="1"/>
      <c r="AF20" s="1"/>
      <c r="AG20" s="1"/>
      <c r="AH20" s="1"/>
      <c r="AI20" s="455" t="s">
        <v>1386</v>
      </c>
      <c r="AJ20" s="1">
        <v>1</v>
      </c>
    </row>
    <row r="21" spans="1:36" x14ac:dyDescent="0.2">
      <c r="A21" s="459" t="s">
        <v>2608</v>
      </c>
      <c r="B21" s="35" t="s">
        <v>1387</v>
      </c>
      <c r="C21" s="460">
        <v>-6.7</v>
      </c>
      <c r="D21" s="461">
        <v>13.8</v>
      </c>
      <c r="E21" s="57" t="s">
        <v>234</v>
      </c>
      <c r="F21" s="57" t="s">
        <v>234</v>
      </c>
      <c r="G21" s="460">
        <f>D21-C21</f>
        <v>20.5</v>
      </c>
      <c r="H21" s="461"/>
      <c r="I21" s="461"/>
      <c r="J21" s="461"/>
      <c r="K21" s="461"/>
      <c r="L21" s="462" t="s">
        <v>1386</v>
      </c>
      <c r="M21" s="462" t="s">
        <v>1386</v>
      </c>
      <c r="N21" s="461"/>
      <c r="O21" s="461" t="s">
        <v>1386</v>
      </c>
      <c r="P21" s="461"/>
      <c r="Q21" s="461" t="s">
        <v>1386</v>
      </c>
      <c r="R21" s="461"/>
      <c r="S21" s="461"/>
      <c r="T21" s="461" t="s">
        <v>1386</v>
      </c>
      <c r="U21" s="461" t="s">
        <v>1386</v>
      </c>
      <c r="V21" s="461" t="s">
        <v>1386</v>
      </c>
      <c r="W21" s="461"/>
      <c r="X21" s="461"/>
      <c r="Y21" s="461" t="s">
        <v>1386</v>
      </c>
      <c r="Z21" s="461"/>
      <c r="AA21" s="461"/>
      <c r="AB21" s="461"/>
      <c r="AC21" s="461"/>
      <c r="AD21" s="461"/>
      <c r="AE21" s="461"/>
      <c r="AF21" s="461"/>
      <c r="AG21" s="461"/>
      <c r="AH21" s="461"/>
      <c r="AI21" s="461"/>
      <c r="AJ21" s="1">
        <v>1</v>
      </c>
    </row>
    <row r="22" spans="1:36" x14ac:dyDescent="0.2">
      <c r="A22" s="3" t="s">
        <v>1396</v>
      </c>
      <c r="B22" s="4" t="s">
        <v>1397</v>
      </c>
      <c r="C22" s="3" t="s">
        <v>1392</v>
      </c>
      <c r="D22" s="3"/>
      <c r="E22" s="57" t="s">
        <v>234</v>
      </c>
      <c r="F22" s="57" t="s">
        <v>234</v>
      </c>
      <c r="G22" s="3"/>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v>1</v>
      </c>
    </row>
    <row r="23" spans="1:36" x14ac:dyDescent="0.2">
      <c r="A23" s="458" t="s">
        <v>38</v>
      </c>
      <c r="B23" s="4" t="s">
        <v>1385</v>
      </c>
      <c r="C23" s="444">
        <v>0</v>
      </c>
      <c r="D23" s="1">
        <v>25.8</v>
      </c>
      <c r="E23" s="554">
        <v>1.9</v>
      </c>
      <c r="F23" s="554">
        <v>28.2</v>
      </c>
      <c r="G23" s="444">
        <f>D23-C23</f>
        <v>25.8</v>
      </c>
      <c r="H23" s="1" t="s">
        <v>1386</v>
      </c>
      <c r="I23" s="1"/>
      <c r="J23" s="1"/>
      <c r="K23" s="1"/>
      <c r="L23" s="1"/>
      <c r="M23" s="1"/>
      <c r="N23" s="1"/>
      <c r="O23" s="1"/>
      <c r="P23" s="1"/>
      <c r="Q23" s="1"/>
      <c r="R23" s="1"/>
      <c r="S23" s="1"/>
      <c r="T23" s="1"/>
      <c r="U23" s="1"/>
      <c r="V23" s="1"/>
      <c r="W23" s="1"/>
      <c r="X23" s="452" t="s">
        <v>1386</v>
      </c>
      <c r="Y23" s="1"/>
      <c r="Z23" s="1"/>
      <c r="AA23" s="452" t="s">
        <v>1386</v>
      </c>
      <c r="AB23" s="1"/>
      <c r="AC23" s="452" t="s">
        <v>1386</v>
      </c>
      <c r="AD23" s="452" t="s">
        <v>1386</v>
      </c>
      <c r="AE23" s="452" t="s">
        <v>1386</v>
      </c>
      <c r="AF23" s="1"/>
      <c r="AG23" s="1"/>
      <c r="AH23" s="1"/>
      <c r="AI23" s="452" t="s">
        <v>1386</v>
      </c>
      <c r="AJ23" s="1">
        <v>1</v>
      </c>
    </row>
    <row r="24" spans="1:36" x14ac:dyDescent="0.2">
      <c r="A24" s="7" t="s">
        <v>35</v>
      </c>
      <c r="B24" s="4" t="s">
        <v>1385</v>
      </c>
      <c r="C24" s="444">
        <v>4.4000000000000004</v>
      </c>
      <c r="D24" s="1">
        <v>26.6</v>
      </c>
      <c r="E24" s="554">
        <v>3.6</v>
      </c>
      <c r="F24" s="554">
        <v>23.5</v>
      </c>
      <c r="G24" s="444">
        <f>D24-C24</f>
        <v>22.200000000000003</v>
      </c>
      <c r="H24" s="1"/>
      <c r="I24" s="1"/>
      <c r="J24" s="1"/>
      <c r="K24" s="1"/>
      <c r="L24" s="1" t="s">
        <v>1386</v>
      </c>
      <c r="M24" s="1" t="s">
        <v>1386</v>
      </c>
      <c r="N24" s="1"/>
      <c r="O24" s="1"/>
      <c r="P24" s="1"/>
      <c r="Q24" s="1"/>
      <c r="R24" s="1"/>
      <c r="S24" s="1" t="s">
        <v>1386</v>
      </c>
      <c r="T24" s="1" t="s">
        <v>1386</v>
      </c>
      <c r="U24" s="1"/>
      <c r="V24" s="1"/>
      <c r="W24" s="1"/>
      <c r="X24" s="1"/>
      <c r="Y24" s="1"/>
      <c r="Z24" s="1"/>
      <c r="AA24" s="1"/>
      <c r="AB24" s="1"/>
      <c r="AC24" s="1"/>
      <c r="AD24" s="1"/>
      <c r="AE24" s="1" t="s">
        <v>1386</v>
      </c>
      <c r="AF24" s="1"/>
      <c r="AG24" s="1" t="s">
        <v>1386</v>
      </c>
      <c r="AH24" s="1"/>
      <c r="AI24" s="1"/>
      <c r="AJ24" s="1">
        <v>1</v>
      </c>
    </row>
    <row r="25" spans="1:36" x14ac:dyDescent="0.2">
      <c r="A25" s="463" t="s">
        <v>1398</v>
      </c>
      <c r="B25" s="446" t="s">
        <v>1387</v>
      </c>
      <c r="C25" s="448">
        <v>9.3000000000000007</v>
      </c>
      <c r="D25" s="447">
        <v>20.8</v>
      </c>
      <c r="E25" s="621">
        <v>5.0999999999999996</v>
      </c>
      <c r="F25" s="621">
        <v>21.9</v>
      </c>
      <c r="G25" s="448">
        <f>D25-C25</f>
        <v>11.5</v>
      </c>
      <c r="H25" s="464"/>
      <c r="I25" s="464"/>
      <c r="J25" s="464"/>
      <c r="K25" s="464"/>
      <c r="L25" s="464" t="s">
        <v>1386</v>
      </c>
      <c r="M25" s="464"/>
      <c r="N25" s="447"/>
      <c r="O25" s="447"/>
      <c r="P25" s="447"/>
      <c r="Q25" s="447"/>
      <c r="R25" s="447"/>
      <c r="S25" s="447"/>
      <c r="T25" s="447"/>
      <c r="U25" s="447" t="s">
        <v>1386</v>
      </c>
      <c r="V25" s="447"/>
      <c r="W25" s="447"/>
      <c r="X25" s="447"/>
      <c r="Y25" s="447"/>
      <c r="Z25" s="447"/>
      <c r="AA25" s="447"/>
      <c r="AB25" s="447"/>
      <c r="AC25" s="447"/>
      <c r="AD25" s="447"/>
      <c r="AE25" s="447"/>
      <c r="AF25" s="447"/>
      <c r="AG25" s="447"/>
      <c r="AH25" s="447"/>
      <c r="AI25" s="447"/>
      <c r="AJ25" s="1">
        <v>1</v>
      </c>
    </row>
    <row r="26" spans="1:36" x14ac:dyDescent="0.2">
      <c r="A26" s="7" t="s">
        <v>111</v>
      </c>
      <c r="B26" s="4" t="s">
        <v>1385</v>
      </c>
      <c r="C26" s="444">
        <v>8.6999999999999993</v>
      </c>
      <c r="D26" s="1">
        <v>24.6</v>
      </c>
      <c r="E26" s="554">
        <v>4.4000000000000004</v>
      </c>
      <c r="F26" s="554" t="s">
        <v>2739</v>
      </c>
      <c r="G26" s="444">
        <f>D26-C26</f>
        <v>15.900000000000002</v>
      </c>
      <c r="H26" s="1"/>
      <c r="I26" s="1"/>
      <c r="J26" s="1" t="s">
        <v>1386</v>
      </c>
      <c r="K26" s="1"/>
      <c r="L26" s="1" t="s">
        <v>1386</v>
      </c>
      <c r="M26" s="1"/>
      <c r="N26" s="1"/>
      <c r="O26" s="1" t="s">
        <v>1386</v>
      </c>
      <c r="P26" s="1"/>
      <c r="Q26" s="1"/>
      <c r="R26" s="1"/>
      <c r="S26" s="1" t="s">
        <v>1386</v>
      </c>
      <c r="T26" s="1" t="s">
        <v>1386</v>
      </c>
      <c r="U26" s="1"/>
      <c r="V26" s="1" t="s">
        <v>1386</v>
      </c>
      <c r="W26" s="1"/>
      <c r="X26" s="1" t="s">
        <v>984</v>
      </c>
      <c r="Y26" s="1"/>
      <c r="Z26" s="1" t="s">
        <v>1386</v>
      </c>
      <c r="AA26" s="1"/>
      <c r="AB26" s="1" t="s">
        <v>1386</v>
      </c>
      <c r="AC26" s="1"/>
      <c r="AD26" s="1"/>
      <c r="AE26" s="1"/>
      <c r="AF26" s="1"/>
      <c r="AG26" s="1"/>
      <c r="AH26" s="1"/>
      <c r="AI26" s="1"/>
      <c r="AJ26" s="1">
        <v>1</v>
      </c>
    </row>
    <row r="27" spans="1:36" x14ac:dyDescent="0.2">
      <c r="A27" s="456" t="s">
        <v>891</v>
      </c>
      <c r="B27" s="35" t="s">
        <v>1387</v>
      </c>
      <c r="C27" s="444">
        <v>8.5</v>
      </c>
      <c r="D27" s="1">
        <v>17.399999999999999</v>
      </c>
      <c r="E27" s="554" t="s">
        <v>234</v>
      </c>
      <c r="F27" s="554" t="s">
        <v>234</v>
      </c>
      <c r="G27" s="444">
        <f>D27-C27</f>
        <v>8.8999999999999986</v>
      </c>
      <c r="H27" s="1"/>
      <c r="I27" s="1"/>
      <c r="J27" s="1"/>
      <c r="K27" s="1"/>
      <c r="L27" s="1"/>
      <c r="M27" s="1"/>
      <c r="N27" s="1"/>
      <c r="O27" s="1"/>
      <c r="P27" s="1"/>
      <c r="Q27" s="1"/>
      <c r="R27" s="1"/>
      <c r="S27" s="1"/>
      <c r="T27" s="1"/>
      <c r="U27" s="1"/>
      <c r="V27" s="1"/>
      <c r="W27" s="1"/>
      <c r="X27" s="452" t="s">
        <v>1386</v>
      </c>
      <c r="Y27" s="1"/>
      <c r="Z27" s="1"/>
      <c r="AA27" s="1"/>
      <c r="AB27" s="452" t="s">
        <v>1386</v>
      </c>
      <c r="AC27" s="1"/>
      <c r="AD27" s="1"/>
      <c r="AE27" s="1"/>
      <c r="AF27" s="1"/>
      <c r="AG27" s="1"/>
      <c r="AH27" s="1"/>
      <c r="AI27" s="1"/>
      <c r="AJ27" s="1">
        <v>1</v>
      </c>
    </row>
    <row r="28" spans="1:36" x14ac:dyDescent="0.2">
      <c r="A28" s="7" t="s">
        <v>396</v>
      </c>
      <c r="B28" s="4" t="s">
        <v>1385</v>
      </c>
      <c r="C28" s="444">
        <v>11.6</v>
      </c>
      <c r="D28" s="1">
        <v>18.399999999999999</v>
      </c>
      <c r="E28" s="554">
        <v>7</v>
      </c>
      <c r="F28" s="554">
        <v>18</v>
      </c>
      <c r="G28" s="444">
        <f>D28-C28</f>
        <v>6.7999999999999989</v>
      </c>
      <c r="H28" s="1" t="s">
        <v>1386</v>
      </c>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v>1</v>
      </c>
    </row>
    <row r="29" spans="1:36" x14ac:dyDescent="0.2">
      <c r="A29" s="7" t="s">
        <v>2609</v>
      </c>
      <c r="B29" s="4" t="s">
        <v>1385</v>
      </c>
      <c r="C29" s="8" t="s">
        <v>1392</v>
      </c>
      <c r="D29" s="8"/>
      <c r="E29" s="57" t="s">
        <v>234</v>
      </c>
      <c r="F29" s="57" t="s">
        <v>234</v>
      </c>
      <c r="G29" s="8"/>
      <c r="H29" s="1"/>
      <c r="I29" s="1" t="s">
        <v>1386</v>
      </c>
      <c r="J29" s="1" t="s">
        <v>1386</v>
      </c>
      <c r="K29" s="1"/>
      <c r="L29" s="1"/>
      <c r="M29" s="1"/>
      <c r="N29" s="1"/>
      <c r="O29" s="1"/>
      <c r="P29" s="1"/>
      <c r="Q29" s="1"/>
      <c r="R29" s="1"/>
      <c r="S29" s="1"/>
      <c r="T29" s="1"/>
      <c r="U29" s="1"/>
      <c r="V29" s="1"/>
      <c r="W29" s="1"/>
      <c r="X29" s="1"/>
      <c r="Y29" s="1"/>
      <c r="Z29" s="1"/>
      <c r="AA29" s="1"/>
      <c r="AB29" s="1"/>
      <c r="AC29" s="1"/>
      <c r="AD29" s="1"/>
      <c r="AE29" s="1"/>
      <c r="AF29" s="1"/>
      <c r="AG29" s="1"/>
      <c r="AH29" s="1"/>
      <c r="AI29" s="1"/>
      <c r="AJ29" s="1">
        <v>1</v>
      </c>
    </row>
    <row r="30" spans="1:36" x14ac:dyDescent="0.2">
      <c r="A30" s="465" t="s">
        <v>1399</v>
      </c>
      <c r="B30" s="4" t="s">
        <v>1385</v>
      </c>
      <c r="C30" s="444">
        <v>2.5</v>
      </c>
      <c r="D30" s="1">
        <v>25.8</v>
      </c>
      <c r="E30" s="554">
        <v>0.7</v>
      </c>
      <c r="F30" s="554">
        <v>26.9</v>
      </c>
      <c r="G30" s="444">
        <f>D30-C30</f>
        <v>23.3</v>
      </c>
      <c r="H30" s="1"/>
      <c r="I30" s="1"/>
      <c r="J30" s="1"/>
      <c r="K30" s="1"/>
      <c r="L30" s="1"/>
      <c r="M30" s="1"/>
      <c r="N30" s="1"/>
      <c r="O30" s="1"/>
      <c r="P30" s="1"/>
      <c r="Q30" s="1"/>
      <c r="R30" s="1"/>
      <c r="S30" s="1"/>
      <c r="T30" s="1"/>
      <c r="U30" s="1"/>
      <c r="V30" s="452" t="s">
        <v>1386</v>
      </c>
      <c r="W30" s="1"/>
      <c r="X30" s="1"/>
      <c r="Y30" s="1"/>
      <c r="Z30" s="1"/>
      <c r="AA30" s="1"/>
      <c r="AB30" s="1"/>
      <c r="AC30" s="1"/>
      <c r="AD30" s="1"/>
      <c r="AE30" s="1"/>
      <c r="AF30" s="1"/>
      <c r="AG30" s="1"/>
      <c r="AH30" s="1"/>
      <c r="AI30" s="1"/>
      <c r="AJ30" s="1">
        <v>1</v>
      </c>
    </row>
    <row r="31" spans="1:36" ht="14.25" x14ac:dyDescent="0.2">
      <c r="A31" s="466" t="s">
        <v>2610</v>
      </c>
      <c r="B31" s="467" t="s">
        <v>1400</v>
      </c>
      <c r="C31" s="468">
        <v>7.6</v>
      </c>
      <c r="D31" s="469">
        <v>17</v>
      </c>
      <c r="E31" s="622">
        <v>6</v>
      </c>
      <c r="F31" s="622">
        <v>18.2</v>
      </c>
      <c r="G31" s="468">
        <f>D31-C31</f>
        <v>9.4</v>
      </c>
      <c r="H31" s="469"/>
      <c r="I31" s="469" t="s">
        <v>1386</v>
      </c>
      <c r="J31" s="469"/>
      <c r="K31" s="469"/>
      <c r="L31" s="469" t="s">
        <v>1386</v>
      </c>
      <c r="M31" s="469"/>
      <c r="N31" s="469" t="s">
        <v>1386</v>
      </c>
      <c r="O31" s="469"/>
      <c r="P31" s="469" t="s">
        <v>1386</v>
      </c>
      <c r="Q31" s="469"/>
      <c r="R31" s="469"/>
      <c r="S31" s="469"/>
      <c r="T31" s="469" t="s">
        <v>1386</v>
      </c>
      <c r="U31" s="469"/>
      <c r="V31" s="469"/>
      <c r="W31" s="469"/>
      <c r="X31" s="469"/>
      <c r="Y31" s="469" t="s">
        <v>1386</v>
      </c>
      <c r="Z31" s="469"/>
      <c r="AA31" s="469"/>
      <c r="AB31" s="469"/>
      <c r="AC31" s="469"/>
      <c r="AD31" s="469" t="s">
        <v>1386</v>
      </c>
      <c r="AE31" s="469"/>
      <c r="AF31" s="469"/>
      <c r="AG31" s="469"/>
      <c r="AH31" s="469"/>
      <c r="AI31" s="469" t="s">
        <v>1386</v>
      </c>
      <c r="AJ31" s="1">
        <v>1</v>
      </c>
    </row>
    <row r="32" spans="1:36" x14ac:dyDescent="0.2">
      <c r="A32" s="7" t="s">
        <v>1401</v>
      </c>
      <c r="B32" s="4" t="s">
        <v>1385</v>
      </c>
      <c r="C32" s="444">
        <v>9.3000000000000007</v>
      </c>
      <c r="D32" s="1">
        <v>22.2</v>
      </c>
      <c r="E32" s="554">
        <v>6.8</v>
      </c>
      <c r="F32" s="554">
        <v>23.5</v>
      </c>
      <c r="G32" s="444">
        <f>D32-C32</f>
        <v>12.899999999999999</v>
      </c>
      <c r="H32" s="1" t="s">
        <v>1386</v>
      </c>
      <c r="I32" s="1"/>
      <c r="J32" s="1"/>
      <c r="K32" s="1" t="s">
        <v>1386</v>
      </c>
      <c r="L32" s="1"/>
      <c r="M32" s="1"/>
      <c r="N32" s="1"/>
      <c r="O32" s="1"/>
      <c r="P32" s="1"/>
      <c r="Q32" s="1"/>
      <c r="R32" s="1"/>
      <c r="S32" s="1"/>
      <c r="T32" s="1"/>
      <c r="U32" s="1"/>
      <c r="V32" s="1"/>
      <c r="W32" s="1"/>
      <c r="X32" s="1"/>
      <c r="Y32" s="1"/>
      <c r="Z32" s="1"/>
      <c r="AA32" s="1"/>
      <c r="AB32" s="1"/>
      <c r="AC32" s="1"/>
      <c r="AD32" s="1"/>
      <c r="AE32" s="1"/>
      <c r="AF32" s="1"/>
      <c r="AG32" s="1"/>
      <c r="AH32" s="1"/>
      <c r="AI32" s="1"/>
      <c r="AJ32" s="1">
        <v>1</v>
      </c>
    </row>
    <row r="33" spans="1:36" x14ac:dyDescent="0.2">
      <c r="A33" s="1" t="s">
        <v>951</v>
      </c>
      <c r="B33" s="4" t="s">
        <v>1391</v>
      </c>
      <c r="C33" s="444">
        <v>-7.6</v>
      </c>
      <c r="D33" s="1">
        <v>27.7</v>
      </c>
      <c r="E33" s="534" t="s">
        <v>2744</v>
      </c>
      <c r="F33" s="554"/>
      <c r="G33" s="444">
        <f>D33-C33</f>
        <v>35.299999999999997</v>
      </c>
      <c r="H33" s="1"/>
      <c r="I33" s="1"/>
      <c r="J33" s="1"/>
      <c r="K33" s="1"/>
      <c r="L33" s="1"/>
      <c r="M33" s="1"/>
      <c r="N33" s="1"/>
      <c r="O33" s="1"/>
      <c r="P33" s="1"/>
      <c r="Q33" s="1"/>
      <c r="R33" s="1"/>
      <c r="S33" s="1"/>
      <c r="T33" s="1"/>
      <c r="U33" s="1"/>
      <c r="V33" s="1"/>
      <c r="W33" s="1"/>
      <c r="X33" s="1"/>
      <c r="Y33" s="1"/>
      <c r="Z33" s="1"/>
      <c r="AA33" s="1"/>
      <c r="AB33" s="1"/>
      <c r="AC33" s="1"/>
      <c r="AD33" s="1"/>
      <c r="AE33" s="1" t="s">
        <v>1386</v>
      </c>
      <c r="AF33" s="1"/>
      <c r="AG33" s="1"/>
      <c r="AH33" s="1"/>
      <c r="AI33" s="1"/>
      <c r="AJ33" s="1">
        <v>1</v>
      </c>
    </row>
    <row r="34" spans="1:36" x14ac:dyDescent="0.2">
      <c r="A34" s="7" t="s">
        <v>1402</v>
      </c>
      <c r="B34" s="4" t="s">
        <v>1385</v>
      </c>
      <c r="C34" s="444">
        <v>13.4</v>
      </c>
      <c r="D34" s="1">
        <v>26.4</v>
      </c>
      <c r="E34" s="554">
        <v>12.7</v>
      </c>
      <c r="F34" s="554" t="s">
        <v>2739</v>
      </c>
      <c r="G34" s="444">
        <f>D34-C34</f>
        <v>12.999999999999998</v>
      </c>
      <c r="H34" s="1"/>
      <c r="I34" s="1"/>
      <c r="J34" s="1"/>
      <c r="K34" s="1"/>
      <c r="L34" s="1" t="s">
        <v>1386</v>
      </c>
      <c r="M34" s="1"/>
      <c r="N34" s="1"/>
      <c r="O34" s="1"/>
      <c r="P34" s="1"/>
      <c r="Q34" s="1" t="s">
        <v>1386</v>
      </c>
      <c r="R34" s="1"/>
      <c r="S34" s="1"/>
      <c r="T34" s="1"/>
      <c r="U34" s="1"/>
      <c r="V34" s="1"/>
      <c r="W34" s="1"/>
      <c r="X34" s="1"/>
      <c r="Y34" s="1"/>
      <c r="Z34" s="1"/>
      <c r="AA34" s="1"/>
      <c r="AB34" s="1"/>
      <c r="AC34" s="1"/>
      <c r="AD34" s="1"/>
      <c r="AE34" s="1"/>
      <c r="AF34" s="1"/>
      <c r="AG34" s="1"/>
      <c r="AH34" s="1"/>
      <c r="AI34" s="1"/>
      <c r="AJ34" s="1">
        <v>1</v>
      </c>
    </row>
    <row r="35" spans="1:36" ht="14.25" x14ac:dyDescent="0.2">
      <c r="A35" s="7" t="s">
        <v>2611</v>
      </c>
      <c r="B35" s="4" t="s">
        <v>1385</v>
      </c>
      <c r="C35" s="8" t="s">
        <v>1392</v>
      </c>
      <c r="D35" s="8"/>
      <c r="E35" s="57" t="s">
        <v>234</v>
      </c>
      <c r="F35" s="57" t="s">
        <v>234</v>
      </c>
      <c r="G35" s="8"/>
      <c r="H35" s="1"/>
      <c r="I35" s="1"/>
      <c r="J35" s="1"/>
      <c r="K35" s="1"/>
      <c r="L35" s="1"/>
      <c r="M35" s="1"/>
      <c r="N35" s="1"/>
      <c r="O35" s="1"/>
      <c r="P35" s="1"/>
      <c r="Q35" s="1"/>
      <c r="R35" s="1"/>
      <c r="S35" s="1"/>
      <c r="T35" s="1"/>
      <c r="U35" s="1"/>
      <c r="V35" s="1"/>
      <c r="W35" s="1"/>
      <c r="X35" s="1"/>
      <c r="Y35" s="1"/>
      <c r="Z35" s="1" t="s">
        <v>1386</v>
      </c>
      <c r="AA35" s="1"/>
      <c r="AB35" s="1"/>
      <c r="AC35" s="1"/>
      <c r="AD35" s="1"/>
      <c r="AE35" s="1"/>
      <c r="AF35" s="1"/>
      <c r="AG35" s="1"/>
      <c r="AH35" s="1"/>
      <c r="AI35" s="1"/>
      <c r="AJ35" s="1">
        <v>1</v>
      </c>
    </row>
    <row r="36" spans="1:36" ht="14.25" x14ac:dyDescent="0.2">
      <c r="A36" s="466" t="s">
        <v>2612</v>
      </c>
      <c r="B36" s="467" t="s">
        <v>1400</v>
      </c>
      <c r="C36" s="468">
        <v>3.4</v>
      </c>
      <c r="D36" s="469">
        <v>15.6</v>
      </c>
      <c r="E36" s="622" t="s">
        <v>234</v>
      </c>
      <c r="F36" s="622" t="s">
        <v>234</v>
      </c>
      <c r="G36" s="468">
        <f>D36-C36</f>
        <v>12.2</v>
      </c>
      <c r="H36" s="469"/>
      <c r="I36" s="469"/>
      <c r="J36" s="469"/>
      <c r="K36" s="469"/>
      <c r="L36" s="469" t="s">
        <v>1386</v>
      </c>
      <c r="M36" s="469"/>
      <c r="N36" s="469"/>
      <c r="O36" s="469"/>
      <c r="P36" s="469"/>
      <c r="Q36" s="469"/>
      <c r="R36" s="469" t="s">
        <v>1386</v>
      </c>
      <c r="S36" s="469"/>
      <c r="T36" s="469"/>
      <c r="U36" s="469"/>
      <c r="V36" s="469"/>
      <c r="W36" s="469"/>
      <c r="X36" s="469"/>
      <c r="Y36" s="469"/>
      <c r="Z36" s="469" t="s">
        <v>1386</v>
      </c>
      <c r="AA36" s="469"/>
      <c r="AB36" s="469"/>
      <c r="AC36" s="469"/>
      <c r="AD36" s="469"/>
      <c r="AE36" s="469"/>
      <c r="AF36" s="469"/>
      <c r="AG36" s="469" t="s">
        <v>1386</v>
      </c>
      <c r="AH36" s="469"/>
      <c r="AI36" s="469"/>
      <c r="AJ36" s="1">
        <v>1</v>
      </c>
    </row>
    <row r="37" spans="1:36" x14ac:dyDescent="0.2">
      <c r="A37" s="7" t="s">
        <v>1079</v>
      </c>
      <c r="B37" s="4" t="s">
        <v>1385</v>
      </c>
      <c r="C37" s="444">
        <v>-6.2</v>
      </c>
      <c r="D37" s="1">
        <v>22.2</v>
      </c>
      <c r="E37" s="554">
        <v>-8.6999999999999993</v>
      </c>
      <c r="F37" s="554">
        <v>23.2</v>
      </c>
      <c r="G37" s="444">
        <f>D37-C37</f>
        <v>28.4</v>
      </c>
      <c r="H37" s="1"/>
      <c r="I37" s="1"/>
      <c r="J37" s="1"/>
      <c r="K37" s="1" t="s">
        <v>1386</v>
      </c>
      <c r="L37" s="1"/>
      <c r="M37" s="1"/>
      <c r="N37" s="1"/>
      <c r="O37" s="1"/>
      <c r="P37" s="1"/>
      <c r="Q37" s="1"/>
      <c r="R37" s="1"/>
      <c r="S37" s="1"/>
      <c r="T37" s="1"/>
      <c r="U37" s="1"/>
      <c r="V37" s="1"/>
      <c r="W37" s="1"/>
      <c r="X37" s="1"/>
      <c r="Y37" s="1"/>
      <c r="Z37" s="1"/>
      <c r="AA37" s="1"/>
      <c r="AB37" s="1"/>
      <c r="AC37" s="1"/>
      <c r="AD37" s="1"/>
      <c r="AE37" s="1"/>
      <c r="AF37" s="1"/>
      <c r="AG37" s="1"/>
      <c r="AH37" s="1"/>
      <c r="AI37" s="1"/>
      <c r="AJ37" s="1">
        <v>1</v>
      </c>
    </row>
    <row r="38" spans="1:36" x14ac:dyDescent="0.2">
      <c r="A38" s="7" t="s">
        <v>952</v>
      </c>
      <c r="B38" s="4" t="s">
        <v>1385</v>
      </c>
      <c r="C38" s="444">
        <v>-4.9000000000000004</v>
      </c>
      <c r="D38" s="1">
        <v>24</v>
      </c>
      <c r="E38" s="554">
        <v>-5.8</v>
      </c>
      <c r="F38" s="554">
        <v>20.5</v>
      </c>
      <c r="G38" s="444">
        <f>D38-C38</f>
        <v>28.9</v>
      </c>
      <c r="H38" s="1" t="s">
        <v>1386</v>
      </c>
      <c r="I38" s="1"/>
      <c r="J38" s="1"/>
      <c r="K38" s="1"/>
      <c r="L38" s="1" t="s">
        <v>1386</v>
      </c>
      <c r="M38" s="1"/>
      <c r="N38" s="1" t="s">
        <v>1386</v>
      </c>
      <c r="O38" s="1" t="s">
        <v>1386</v>
      </c>
      <c r="P38" s="1"/>
      <c r="Q38" s="1"/>
      <c r="R38" s="1"/>
      <c r="S38" s="1" t="s">
        <v>1386</v>
      </c>
      <c r="T38" s="1" t="s">
        <v>1386</v>
      </c>
      <c r="U38" s="1"/>
      <c r="V38" s="1"/>
      <c r="W38" s="1"/>
      <c r="X38" s="1" t="s">
        <v>1386</v>
      </c>
      <c r="Y38" s="1"/>
      <c r="Z38" s="1"/>
      <c r="AA38" s="1"/>
      <c r="AB38" s="1"/>
      <c r="AC38" s="1" t="s">
        <v>1386</v>
      </c>
      <c r="AD38" s="1" t="s">
        <v>1386</v>
      </c>
      <c r="AE38" s="1" t="s">
        <v>1386</v>
      </c>
      <c r="AF38" s="1"/>
      <c r="AG38" s="1"/>
      <c r="AH38" s="1"/>
      <c r="AI38" s="1" t="s">
        <v>1386</v>
      </c>
      <c r="AJ38" s="1">
        <v>1</v>
      </c>
    </row>
    <row r="39" spans="1:36" x14ac:dyDescent="0.2">
      <c r="A39" s="7" t="s">
        <v>1081</v>
      </c>
      <c r="B39" s="4" t="s">
        <v>1385</v>
      </c>
      <c r="C39" s="444">
        <v>9.3000000000000007</v>
      </c>
      <c r="D39" s="1">
        <v>18.8</v>
      </c>
      <c r="E39" s="554">
        <v>4.2</v>
      </c>
      <c r="F39" s="554">
        <v>19.8</v>
      </c>
      <c r="G39" s="444">
        <f>D39-C39</f>
        <v>9.5</v>
      </c>
      <c r="H39" s="1"/>
      <c r="I39" s="1"/>
      <c r="J39" s="1"/>
      <c r="K39" s="1"/>
      <c r="L39" s="1"/>
      <c r="M39" s="1"/>
      <c r="N39" s="1"/>
      <c r="O39" s="1"/>
      <c r="P39" s="1"/>
      <c r="Q39" s="1"/>
      <c r="R39" s="1"/>
      <c r="S39" s="1"/>
      <c r="T39" s="1"/>
      <c r="U39" s="1"/>
      <c r="V39" s="1"/>
      <c r="W39" s="1"/>
      <c r="X39" s="1"/>
      <c r="Y39" s="1"/>
      <c r="Z39" s="1"/>
      <c r="AA39" s="1" t="s">
        <v>1386</v>
      </c>
      <c r="AB39" s="1"/>
      <c r="AC39" s="1"/>
      <c r="AD39" s="1"/>
      <c r="AE39" s="1"/>
      <c r="AF39" s="1" t="s">
        <v>1386</v>
      </c>
      <c r="AG39" s="1"/>
      <c r="AH39" s="1"/>
      <c r="AI39" s="1"/>
      <c r="AJ39" s="1">
        <v>1</v>
      </c>
    </row>
    <row r="40" spans="1:36" x14ac:dyDescent="0.2">
      <c r="A40" s="7" t="s">
        <v>123</v>
      </c>
      <c r="B40" s="4" t="s">
        <v>1385</v>
      </c>
      <c r="C40" s="444">
        <v>5.4</v>
      </c>
      <c r="D40" s="1">
        <v>21.4</v>
      </c>
      <c r="E40" s="554" t="s">
        <v>2745</v>
      </c>
      <c r="F40" s="554">
        <v>21.8</v>
      </c>
      <c r="G40" s="444">
        <f>D40-C40</f>
        <v>15.999999999999998</v>
      </c>
      <c r="H40" s="1"/>
      <c r="I40" s="1"/>
      <c r="J40" s="1"/>
      <c r="K40" s="1"/>
      <c r="L40" s="1"/>
      <c r="M40" s="1"/>
      <c r="N40" s="1"/>
      <c r="O40" s="1"/>
      <c r="P40" s="1"/>
      <c r="Q40" s="1"/>
      <c r="R40" s="1"/>
      <c r="S40" s="1"/>
      <c r="T40" s="1"/>
      <c r="U40" s="1"/>
      <c r="V40" s="1"/>
      <c r="W40" s="1"/>
      <c r="X40" s="1"/>
      <c r="Y40" s="1"/>
      <c r="Z40" s="1" t="s">
        <v>1386</v>
      </c>
      <c r="AA40" s="1"/>
      <c r="AB40" s="1"/>
      <c r="AC40" s="1"/>
      <c r="AD40" s="1" t="s">
        <v>1386</v>
      </c>
      <c r="AE40" s="1"/>
      <c r="AF40" s="1"/>
      <c r="AG40" s="1"/>
      <c r="AH40" s="1"/>
      <c r="AI40" s="1" t="s">
        <v>1386</v>
      </c>
      <c r="AJ40" s="1">
        <v>1</v>
      </c>
    </row>
    <row r="41" spans="1:36" ht="14.25" x14ac:dyDescent="0.2">
      <c r="A41" s="7" t="s">
        <v>2613</v>
      </c>
      <c r="B41" s="4" t="s">
        <v>1385</v>
      </c>
      <c r="C41" s="444">
        <v>14</v>
      </c>
      <c r="D41" s="1">
        <v>23.1</v>
      </c>
      <c r="E41" s="554">
        <v>10</v>
      </c>
      <c r="F41" s="554">
        <v>24.7</v>
      </c>
      <c r="G41" s="444">
        <f>D41-C41</f>
        <v>9.1000000000000014</v>
      </c>
      <c r="H41" s="1"/>
      <c r="I41" s="1"/>
      <c r="J41" s="1"/>
      <c r="K41" s="1"/>
      <c r="L41" s="1"/>
      <c r="M41" s="1"/>
      <c r="N41" s="1"/>
      <c r="O41" s="1"/>
      <c r="P41" s="1"/>
      <c r="Q41" s="1"/>
      <c r="R41" s="1"/>
      <c r="S41" s="1"/>
      <c r="T41" s="1"/>
      <c r="U41" s="1"/>
      <c r="V41" s="1"/>
      <c r="W41" s="1"/>
      <c r="X41" s="1"/>
      <c r="Y41" s="1"/>
      <c r="Z41" s="1"/>
      <c r="AA41" s="1"/>
      <c r="AB41" s="1"/>
      <c r="AC41" s="1"/>
      <c r="AD41" s="1"/>
      <c r="AE41" s="1"/>
      <c r="AF41" s="1" t="s">
        <v>144</v>
      </c>
      <c r="AG41" s="1"/>
      <c r="AH41" s="1"/>
      <c r="AI41" s="1"/>
      <c r="AJ41" s="1">
        <v>1</v>
      </c>
    </row>
    <row r="42" spans="1:36" x14ac:dyDescent="0.2">
      <c r="A42" s="1" t="s">
        <v>1403</v>
      </c>
      <c r="B42" s="4" t="s">
        <v>1391</v>
      </c>
      <c r="C42" s="3">
        <v>1.8</v>
      </c>
      <c r="D42" s="3">
        <v>26.5</v>
      </c>
      <c r="E42" s="627" t="s">
        <v>2746</v>
      </c>
      <c r="F42" s="57"/>
      <c r="G42" s="470">
        <f>D42-C42</f>
        <v>24.7</v>
      </c>
      <c r="H42" s="1"/>
      <c r="I42" s="1"/>
      <c r="J42" s="1"/>
      <c r="K42" s="1"/>
      <c r="L42" s="1"/>
      <c r="M42" s="1"/>
      <c r="N42" s="1"/>
      <c r="O42" s="1"/>
      <c r="P42" s="1"/>
      <c r="Q42" s="1"/>
      <c r="R42" s="1"/>
      <c r="S42" s="1"/>
      <c r="T42" s="1"/>
      <c r="U42" s="1" t="s">
        <v>1386</v>
      </c>
      <c r="V42" s="1"/>
      <c r="W42" s="1"/>
      <c r="X42" s="1"/>
      <c r="Y42" s="1"/>
      <c r="Z42" s="1"/>
      <c r="AA42" s="1"/>
      <c r="AB42" s="1"/>
      <c r="AC42" s="1"/>
      <c r="AD42" s="1"/>
      <c r="AE42" s="1"/>
      <c r="AF42" s="1" t="s">
        <v>1386</v>
      </c>
      <c r="AG42" s="1"/>
      <c r="AH42" s="1"/>
      <c r="AI42" s="1"/>
      <c r="AJ42" s="1">
        <v>1</v>
      </c>
    </row>
    <row r="43" spans="1:36" x14ac:dyDescent="0.2">
      <c r="A43" s="452" t="s">
        <v>164</v>
      </c>
      <c r="B43" s="4" t="s">
        <v>1391</v>
      </c>
      <c r="C43" s="444">
        <v>15.2</v>
      </c>
      <c r="D43" s="1">
        <v>27.7</v>
      </c>
      <c r="E43" s="554" t="s">
        <v>234</v>
      </c>
      <c r="F43" s="554" t="s">
        <v>234</v>
      </c>
      <c r="G43" s="444">
        <f>D43-C43</f>
        <v>12.5</v>
      </c>
      <c r="H43" s="1"/>
      <c r="I43" s="1"/>
      <c r="J43" s="1"/>
      <c r="K43" s="1"/>
      <c r="L43" s="1"/>
      <c r="M43" s="1"/>
      <c r="N43" s="1"/>
      <c r="O43" s="1"/>
      <c r="P43" s="1"/>
      <c r="Q43" s="1"/>
      <c r="R43" s="1"/>
      <c r="S43" s="1"/>
      <c r="T43" s="1"/>
      <c r="U43" s="1"/>
      <c r="V43" s="1"/>
      <c r="W43" s="1"/>
      <c r="X43" s="1"/>
      <c r="Y43" s="452" t="s">
        <v>1386</v>
      </c>
      <c r="Z43" s="1"/>
      <c r="AA43" s="1"/>
      <c r="AB43" s="1"/>
      <c r="AC43" s="452" t="s">
        <v>1386</v>
      </c>
      <c r="AD43" s="1"/>
      <c r="AE43" s="471" t="s">
        <v>1386</v>
      </c>
      <c r="AF43" s="1"/>
      <c r="AG43" s="1"/>
      <c r="AH43" s="1"/>
      <c r="AI43" s="1"/>
      <c r="AJ43" s="1">
        <v>1</v>
      </c>
    </row>
    <row r="44" spans="1:36" ht="14.25" x14ac:dyDescent="0.2">
      <c r="A44" s="466" t="s">
        <v>2614</v>
      </c>
      <c r="B44" s="467" t="s">
        <v>1400</v>
      </c>
      <c r="C44" s="472">
        <v>14</v>
      </c>
      <c r="D44" s="473">
        <v>21.8</v>
      </c>
      <c r="E44" s="623">
        <v>7.4</v>
      </c>
      <c r="F44" s="623">
        <v>21</v>
      </c>
      <c r="G44" s="472">
        <f>D44-C44</f>
        <v>7.8000000000000007</v>
      </c>
      <c r="H44" s="469"/>
      <c r="I44" s="469"/>
      <c r="J44" s="469"/>
      <c r="K44" s="469"/>
      <c r="L44" s="469" t="s">
        <v>1386</v>
      </c>
      <c r="M44" s="469" t="s">
        <v>1386</v>
      </c>
      <c r="N44" s="469" t="s">
        <v>1386</v>
      </c>
      <c r="O44" s="469"/>
      <c r="P44" s="469"/>
      <c r="Q44" s="469"/>
      <c r="R44" s="469"/>
      <c r="S44" s="469"/>
      <c r="T44" s="469" t="s">
        <v>1386</v>
      </c>
      <c r="U44" s="469"/>
      <c r="V44" s="469"/>
      <c r="W44" s="469"/>
      <c r="X44" s="469"/>
      <c r="Y44" s="469"/>
      <c r="Z44" s="469"/>
      <c r="AA44" s="469" t="s">
        <v>1386</v>
      </c>
      <c r="AB44" s="469"/>
      <c r="AC44" s="469"/>
      <c r="AD44" s="469"/>
      <c r="AE44" s="469"/>
      <c r="AF44" s="469"/>
      <c r="AG44" s="469"/>
      <c r="AH44" s="469"/>
      <c r="AI44" s="469"/>
      <c r="AJ44" s="1">
        <v>1</v>
      </c>
    </row>
    <row r="45" spans="1:36" ht="14.25" x14ac:dyDescent="0.2">
      <c r="A45" s="1" t="s">
        <v>2615</v>
      </c>
      <c r="B45" s="4" t="s">
        <v>1391</v>
      </c>
      <c r="C45" s="3" t="s">
        <v>1392</v>
      </c>
      <c r="D45" s="3"/>
      <c r="E45" s="627" t="s">
        <v>2712</v>
      </c>
      <c r="F45" s="57"/>
      <c r="G45" s="3"/>
      <c r="H45" s="1"/>
      <c r="I45" s="1"/>
      <c r="J45" s="1"/>
      <c r="K45" s="1"/>
      <c r="L45" s="1"/>
      <c r="M45" s="1"/>
      <c r="N45" s="1"/>
      <c r="O45" s="1"/>
      <c r="P45" s="1"/>
      <c r="Q45" s="1"/>
      <c r="R45" s="1"/>
      <c r="S45" s="1"/>
      <c r="T45" s="1"/>
      <c r="U45" s="1"/>
      <c r="V45" s="1" t="s">
        <v>1386</v>
      </c>
      <c r="W45" s="1"/>
      <c r="X45" s="1"/>
      <c r="Y45" s="1"/>
      <c r="Z45" s="1"/>
      <c r="AA45" s="1"/>
      <c r="AB45" s="1"/>
      <c r="AC45" s="1"/>
      <c r="AD45" s="1"/>
      <c r="AE45" s="1"/>
      <c r="AF45" s="1"/>
      <c r="AG45" s="1"/>
      <c r="AH45" s="1"/>
      <c r="AI45" s="1" t="s">
        <v>1386</v>
      </c>
      <c r="AJ45" s="1">
        <v>1</v>
      </c>
    </row>
    <row r="46" spans="1:36" x14ac:dyDescent="0.2">
      <c r="A46" s="7" t="s">
        <v>1108</v>
      </c>
      <c r="B46" s="4" t="s">
        <v>1385</v>
      </c>
      <c r="C46" s="444">
        <v>6.9</v>
      </c>
      <c r="D46" s="1">
        <v>27.1</v>
      </c>
      <c r="E46" s="554">
        <v>6</v>
      </c>
      <c r="F46" s="554" t="s">
        <v>2739</v>
      </c>
      <c r="G46" s="444">
        <f>D46-C46</f>
        <v>20.200000000000003</v>
      </c>
      <c r="H46" s="1"/>
      <c r="I46" s="1"/>
      <c r="J46" s="1"/>
      <c r="K46" s="1"/>
      <c r="L46" s="1" t="s">
        <v>1386</v>
      </c>
      <c r="M46" s="1" t="s">
        <v>1386</v>
      </c>
      <c r="N46" s="1"/>
      <c r="O46" s="1" t="s">
        <v>1386</v>
      </c>
      <c r="P46" s="1"/>
      <c r="Q46" s="1"/>
      <c r="R46" s="1"/>
      <c r="S46" s="1"/>
      <c r="T46" s="1" t="s">
        <v>1386</v>
      </c>
      <c r="U46" s="1"/>
      <c r="V46" s="1"/>
      <c r="W46" s="1"/>
      <c r="X46" s="1"/>
      <c r="Y46" s="1"/>
      <c r="Z46" s="1"/>
      <c r="AA46" s="1" t="s">
        <v>1386</v>
      </c>
      <c r="AB46" s="1"/>
      <c r="AC46" s="1"/>
      <c r="AD46" s="1"/>
      <c r="AE46" s="1"/>
      <c r="AF46" s="1"/>
      <c r="AG46" s="1"/>
      <c r="AH46" s="1"/>
      <c r="AI46" s="1"/>
      <c r="AJ46" s="1">
        <v>1</v>
      </c>
    </row>
    <row r="47" spans="1:36" x14ac:dyDescent="0.2">
      <c r="A47" s="7" t="s">
        <v>1404</v>
      </c>
      <c r="B47" s="4" t="s">
        <v>1385</v>
      </c>
      <c r="C47" s="444">
        <v>3.1</v>
      </c>
      <c r="D47" s="1">
        <v>21.7</v>
      </c>
      <c r="E47" s="534" t="s">
        <v>2743</v>
      </c>
      <c r="F47" s="554"/>
      <c r="G47" s="444">
        <f>D47-C47</f>
        <v>18.599999999999998</v>
      </c>
      <c r="H47" s="1"/>
      <c r="I47" s="1"/>
      <c r="J47" s="1"/>
      <c r="K47" s="1"/>
      <c r="L47" s="1" t="s">
        <v>1386</v>
      </c>
      <c r="M47" s="1"/>
      <c r="N47" s="1"/>
      <c r="O47" s="1" t="s">
        <v>1386</v>
      </c>
      <c r="P47" s="1"/>
      <c r="Q47" s="1"/>
      <c r="R47" s="1"/>
      <c r="S47" s="1"/>
      <c r="T47" s="1"/>
      <c r="U47" s="1"/>
      <c r="V47" s="1"/>
      <c r="W47" s="1"/>
      <c r="X47" s="1"/>
      <c r="Y47" s="1"/>
      <c r="Z47" s="1"/>
      <c r="AA47" s="1"/>
      <c r="AB47" s="1"/>
      <c r="AC47" s="1"/>
      <c r="AD47" s="1"/>
      <c r="AE47" s="1"/>
      <c r="AF47" s="1"/>
      <c r="AG47" s="1"/>
      <c r="AH47" s="1"/>
      <c r="AI47" s="1"/>
      <c r="AJ47" s="1">
        <v>1</v>
      </c>
    </row>
    <row r="48" spans="1:36" x14ac:dyDescent="0.2">
      <c r="A48" s="7" t="s">
        <v>437</v>
      </c>
      <c r="B48" s="4" t="s">
        <v>1385</v>
      </c>
      <c r="C48" s="444">
        <v>9.4</v>
      </c>
      <c r="D48" s="1">
        <v>28.8</v>
      </c>
      <c r="E48" s="554" t="s">
        <v>2745</v>
      </c>
      <c r="F48" s="554" t="s">
        <v>2747</v>
      </c>
      <c r="G48" s="444">
        <f>D48-C48</f>
        <v>19.399999999999999</v>
      </c>
      <c r="H48" s="1"/>
      <c r="I48" s="1"/>
      <c r="J48" s="1"/>
      <c r="K48" s="1"/>
      <c r="L48" s="1"/>
      <c r="M48" s="1"/>
      <c r="N48" s="1"/>
      <c r="O48" s="1"/>
      <c r="P48" s="1"/>
      <c r="Q48" s="1"/>
      <c r="R48" s="1"/>
      <c r="S48" s="1"/>
      <c r="T48" s="1"/>
      <c r="U48" s="1"/>
      <c r="V48" s="1"/>
      <c r="W48" s="1"/>
      <c r="X48" s="1"/>
      <c r="Y48" s="1"/>
      <c r="Z48" s="1"/>
      <c r="AA48" s="1"/>
      <c r="AB48" s="1"/>
      <c r="AC48" s="1" t="s">
        <v>1386</v>
      </c>
      <c r="AD48" s="1"/>
      <c r="AE48" s="1"/>
      <c r="AF48" s="1"/>
      <c r="AG48" s="1"/>
      <c r="AH48" s="1"/>
      <c r="AI48" s="1"/>
      <c r="AJ48" s="1">
        <v>1</v>
      </c>
    </row>
    <row r="49" spans="1:36" ht="14.25" x14ac:dyDescent="0.2">
      <c r="A49" s="1" t="s">
        <v>2616</v>
      </c>
      <c r="B49" s="4" t="s">
        <v>1391</v>
      </c>
      <c r="C49" s="3" t="s">
        <v>1392</v>
      </c>
      <c r="D49" s="3"/>
      <c r="E49" s="627" t="s">
        <v>2712</v>
      </c>
      <c r="F49" s="57"/>
      <c r="G49" s="3"/>
      <c r="H49" s="1"/>
      <c r="I49" s="1"/>
      <c r="J49" s="1"/>
      <c r="K49" s="1"/>
      <c r="L49" s="1"/>
      <c r="M49" s="1"/>
      <c r="N49" s="1"/>
      <c r="O49" s="1"/>
      <c r="P49" s="1"/>
      <c r="Q49" s="1"/>
      <c r="R49" s="1"/>
      <c r="S49" s="1"/>
      <c r="T49" s="1"/>
      <c r="U49" s="1"/>
      <c r="V49" s="1"/>
      <c r="W49" s="1"/>
      <c r="X49" s="1"/>
      <c r="Y49" s="1"/>
      <c r="Z49" s="1"/>
      <c r="AA49" s="1"/>
      <c r="AB49" s="1"/>
      <c r="AC49" s="1"/>
      <c r="AD49" s="1"/>
      <c r="AE49" s="1" t="s">
        <v>1386</v>
      </c>
      <c r="AF49" s="1"/>
      <c r="AG49" s="1"/>
      <c r="AH49" s="1"/>
      <c r="AI49" s="1"/>
      <c r="AJ49" s="1">
        <v>1</v>
      </c>
    </row>
    <row r="50" spans="1:36" ht="14.25" x14ac:dyDescent="0.2">
      <c r="A50" s="466" t="s">
        <v>2617</v>
      </c>
      <c r="B50" s="467" t="s">
        <v>1400</v>
      </c>
      <c r="C50" s="468">
        <v>10.6</v>
      </c>
      <c r="D50" s="469">
        <v>19.399999999999999</v>
      </c>
      <c r="E50" s="622">
        <v>3.4</v>
      </c>
      <c r="F50" s="622">
        <v>22</v>
      </c>
      <c r="G50" s="468">
        <f>D50-C50</f>
        <v>8.7999999999999989</v>
      </c>
      <c r="H50" s="469"/>
      <c r="I50" s="469"/>
      <c r="J50" s="469"/>
      <c r="K50" s="469"/>
      <c r="L50" s="469"/>
      <c r="M50" s="469"/>
      <c r="N50" s="469"/>
      <c r="O50" s="469"/>
      <c r="P50" s="469"/>
      <c r="Q50" s="469"/>
      <c r="R50" s="469"/>
      <c r="S50" s="469"/>
      <c r="T50" s="469"/>
      <c r="U50" s="469"/>
      <c r="V50" s="469" t="s">
        <v>1386</v>
      </c>
      <c r="W50" s="469"/>
      <c r="X50" s="469"/>
      <c r="Y50" s="469"/>
      <c r="Z50" s="469"/>
      <c r="AA50" s="469"/>
      <c r="AB50" s="469"/>
      <c r="AC50" s="469"/>
      <c r="AD50" s="469"/>
      <c r="AE50" s="469"/>
      <c r="AF50" s="469" t="s">
        <v>1386</v>
      </c>
      <c r="AG50" s="469"/>
      <c r="AH50" s="469"/>
      <c r="AI50" s="469"/>
      <c r="AJ50" s="1">
        <v>1</v>
      </c>
    </row>
    <row r="51" spans="1:36" ht="14.25" x14ac:dyDescent="0.2">
      <c r="A51" s="1" t="s">
        <v>2618</v>
      </c>
      <c r="B51" s="4" t="s">
        <v>1391</v>
      </c>
      <c r="C51" s="3" t="s">
        <v>1392</v>
      </c>
      <c r="D51" s="3"/>
      <c r="E51" s="627" t="s">
        <v>2712</v>
      </c>
      <c r="F51" s="57"/>
      <c r="G51" s="3"/>
      <c r="H51" s="1"/>
      <c r="I51" s="1"/>
      <c r="J51" s="1"/>
      <c r="K51" s="1"/>
      <c r="L51" s="1"/>
      <c r="M51" s="1"/>
      <c r="N51" s="1"/>
      <c r="O51" s="1"/>
      <c r="P51" s="1"/>
      <c r="Q51" s="1"/>
      <c r="R51" s="1"/>
      <c r="S51" s="1"/>
      <c r="T51" s="1"/>
      <c r="U51" s="1"/>
      <c r="V51" s="1"/>
      <c r="W51" s="1"/>
      <c r="X51" s="1"/>
      <c r="Y51" s="1"/>
      <c r="Z51" s="1"/>
      <c r="AA51" s="1"/>
      <c r="AB51" s="1"/>
      <c r="AC51" s="1"/>
      <c r="AD51" s="1"/>
      <c r="AE51" s="1" t="s">
        <v>1386</v>
      </c>
      <c r="AF51" s="1"/>
      <c r="AG51" s="1"/>
      <c r="AH51" s="1"/>
      <c r="AI51" s="1"/>
      <c r="AJ51" s="1">
        <v>1</v>
      </c>
    </row>
    <row r="52" spans="1:36" x14ac:dyDescent="0.2">
      <c r="A52" s="7" t="s">
        <v>872</v>
      </c>
      <c r="B52" s="4" t="s">
        <v>1385</v>
      </c>
      <c r="C52" s="444">
        <v>4.4000000000000004</v>
      </c>
      <c r="D52" s="1">
        <v>23.1</v>
      </c>
      <c r="E52" s="554">
        <v>1.2</v>
      </c>
      <c r="F52" s="554">
        <v>21.9</v>
      </c>
      <c r="G52" s="444">
        <f>D52-C52</f>
        <v>18.700000000000003</v>
      </c>
      <c r="H52" s="1"/>
      <c r="I52" s="1"/>
      <c r="J52" s="1"/>
      <c r="K52" s="1" t="s">
        <v>1386</v>
      </c>
      <c r="L52" s="1" t="s">
        <v>1386</v>
      </c>
      <c r="M52" s="1" t="s">
        <v>1386</v>
      </c>
      <c r="N52" s="1" t="s">
        <v>1386</v>
      </c>
      <c r="O52" s="1" t="s">
        <v>1386</v>
      </c>
      <c r="P52" s="1" t="s">
        <v>1386</v>
      </c>
      <c r="Q52" s="1"/>
      <c r="R52" s="1"/>
      <c r="S52" s="1"/>
      <c r="T52" s="1"/>
      <c r="U52" s="1"/>
      <c r="V52" s="1"/>
      <c r="W52" s="1"/>
      <c r="X52" s="1" t="s">
        <v>1386</v>
      </c>
      <c r="Y52" s="1"/>
      <c r="Z52" s="1"/>
      <c r="AA52" s="1"/>
      <c r="AB52" s="1"/>
      <c r="AC52" s="1" t="s">
        <v>1386</v>
      </c>
      <c r="AD52" s="1"/>
      <c r="AE52" s="1" t="s">
        <v>1386</v>
      </c>
      <c r="AF52" s="1" t="s">
        <v>1386</v>
      </c>
      <c r="AG52" s="1"/>
      <c r="AH52" s="1"/>
      <c r="AI52" s="1" t="s">
        <v>1386</v>
      </c>
      <c r="AJ52" s="1">
        <v>1</v>
      </c>
    </row>
    <row r="53" spans="1:36" x14ac:dyDescent="0.2">
      <c r="A53" s="7" t="s">
        <v>1405</v>
      </c>
      <c r="B53" s="4" t="s">
        <v>1385</v>
      </c>
      <c r="C53" s="22">
        <v>3.1</v>
      </c>
      <c r="D53" s="22">
        <v>21.1</v>
      </c>
      <c r="E53" s="627" t="s">
        <v>2746</v>
      </c>
      <c r="F53" s="596"/>
      <c r="G53" s="474">
        <f>D53-C53</f>
        <v>18</v>
      </c>
      <c r="H53" s="1"/>
      <c r="I53" s="1"/>
      <c r="J53" s="1"/>
      <c r="K53" s="1"/>
      <c r="L53" s="1" t="s">
        <v>1386</v>
      </c>
      <c r="M53" s="1"/>
      <c r="N53" s="1" t="s">
        <v>1386</v>
      </c>
      <c r="O53" s="1"/>
      <c r="P53" s="1"/>
      <c r="Q53" s="1" t="s">
        <v>1386</v>
      </c>
      <c r="R53" s="1"/>
      <c r="S53" s="1" t="s">
        <v>1386</v>
      </c>
      <c r="T53" s="1"/>
      <c r="U53" s="1"/>
      <c r="V53" s="1"/>
      <c r="W53" s="1"/>
      <c r="X53" s="1"/>
      <c r="Y53" s="1" t="s">
        <v>1386</v>
      </c>
      <c r="Z53" s="1"/>
      <c r="AA53" s="1"/>
      <c r="AB53" s="1"/>
      <c r="AC53" s="1"/>
      <c r="AD53" s="1" t="s">
        <v>1386</v>
      </c>
      <c r="AE53" s="1" t="s">
        <v>1386</v>
      </c>
      <c r="AF53" s="1"/>
      <c r="AG53" s="1"/>
      <c r="AH53" s="1"/>
      <c r="AI53" s="1"/>
      <c r="AJ53" s="1">
        <v>1</v>
      </c>
    </row>
    <row r="54" spans="1:36" ht="14.25" x14ac:dyDescent="0.2">
      <c r="A54" s="1" t="s">
        <v>2619</v>
      </c>
      <c r="B54" s="4" t="s">
        <v>1391</v>
      </c>
      <c r="C54" s="3" t="s">
        <v>1392</v>
      </c>
      <c r="D54" s="3"/>
      <c r="E54" s="57" t="s">
        <v>234</v>
      </c>
      <c r="F54" s="57" t="s">
        <v>234</v>
      </c>
      <c r="G54" s="3"/>
      <c r="H54" s="1"/>
      <c r="I54" s="1"/>
      <c r="J54" s="1"/>
      <c r="K54" s="1"/>
      <c r="L54" s="1"/>
      <c r="M54" s="1"/>
      <c r="N54" s="1"/>
      <c r="O54" s="1"/>
      <c r="P54" s="1"/>
      <c r="Q54" s="1"/>
      <c r="R54" s="1"/>
      <c r="S54" s="1"/>
      <c r="T54" s="1"/>
      <c r="U54" s="1"/>
      <c r="V54" s="1"/>
      <c r="W54" s="1"/>
      <c r="X54" s="1"/>
      <c r="Y54" s="1"/>
      <c r="Z54" s="1"/>
      <c r="AA54" s="1" t="s">
        <v>1386</v>
      </c>
      <c r="AB54" s="1"/>
      <c r="AC54" s="1"/>
      <c r="AD54" s="1"/>
      <c r="AE54" s="1"/>
      <c r="AF54" s="1"/>
      <c r="AG54" s="1"/>
      <c r="AH54" s="1"/>
      <c r="AI54" s="1"/>
      <c r="AJ54" s="1">
        <v>1</v>
      </c>
    </row>
    <row r="55" spans="1:36" ht="14.25" x14ac:dyDescent="0.2">
      <c r="A55" s="466" t="s">
        <v>2620</v>
      </c>
      <c r="B55" s="467" t="s">
        <v>1400</v>
      </c>
      <c r="C55" s="472">
        <v>17.2</v>
      </c>
      <c r="D55" s="473">
        <v>22.2</v>
      </c>
      <c r="E55" s="623">
        <v>10.6</v>
      </c>
      <c r="F55" s="623">
        <v>23</v>
      </c>
      <c r="G55" s="472">
        <f>D55-C55</f>
        <v>5</v>
      </c>
      <c r="H55" s="469" t="s">
        <v>1386</v>
      </c>
      <c r="I55" s="469" t="s">
        <v>1386</v>
      </c>
      <c r="J55" s="469" t="s">
        <v>1386</v>
      </c>
      <c r="K55" s="469"/>
      <c r="L55" s="469" t="s">
        <v>1386</v>
      </c>
      <c r="M55" s="469"/>
      <c r="N55" s="469" t="s">
        <v>1386</v>
      </c>
      <c r="O55" s="469"/>
      <c r="P55" s="469"/>
      <c r="Q55" s="469"/>
      <c r="R55" s="469" t="s">
        <v>1386</v>
      </c>
      <c r="S55" s="469"/>
      <c r="T55" s="469" t="s">
        <v>1386</v>
      </c>
      <c r="U55" s="469"/>
      <c r="V55" s="469"/>
      <c r="W55" s="469"/>
      <c r="X55" s="469" t="s">
        <v>1386</v>
      </c>
      <c r="Y55" s="469" t="s">
        <v>1386</v>
      </c>
      <c r="Z55" s="469"/>
      <c r="AA55" s="469"/>
      <c r="AB55" s="469" t="s">
        <v>1386</v>
      </c>
      <c r="AC55" s="469" t="s">
        <v>1386</v>
      </c>
      <c r="AD55" s="469"/>
      <c r="AE55" s="469" t="s">
        <v>1386</v>
      </c>
      <c r="AF55" s="469"/>
      <c r="AG55" s="469" t="s">
        <v>1386</v>
      </c>
      <c r="AH55" s="469"/>
      <c r="AI55" s="469" t="s">
        <v>1386</v>
      </c>
      <c r="AJ55" s="1">
        <v>1</v>
      </c>
    </row>
    <row r="56" spans="1:36" ht="14.25" x14ac:dyDescent="0.2">
      <c r="A56" s="7" t="s">
        <v>2621</v>
      </c>
      <c r="B56" s="4" t="s">
        <v>1385</v>
      </c>
      <c r="C56" s="8" t="s">
        <v>1392</v>
      </c>
      <c r="D56" s="8"/>
      <c r="E56" s="57">
        <v>2</v>
      </c>
      <c r="F56" s="57">
        <v>24.1</v>
      </c>
      <c r="G56" s="8"/>
      <c r="H56" s="1"/>
      <c r="I56" s="1"/>
      <c r="J56" s="1"/>
      <c r="K56" s="1"/>
      <c r="L56" s="1"/>
      <c r="M56" s="1"/>
      <c r="N56" s="1"/>
      <c r="O56" s="1"/>
      <c r="P56" s="1"/>
      <c r="Q56" s="1"/>
      <c r="R56" s="1"/>
      <c r="S56" s="1"/>
      <c r="T56" s="1"/>
      <c r="U56" s="1"/>
      <c r="V56" s="1"/>
      <c r="W56" s="1"/>
      <c r="X56" s="1"/>
      <c r="Y56" s="1"/>
      <c r="Z56" s="1"/>
      <c r="AA56" s="1"/>
      <c r="AB56" s="1"/>
      <c r="AC56" s="1" t="s">
        <v>1386</v>
      </c>
      <c r="AD56" s="1"/>
      <c r="AE56" s="1"/>
      <c r="AF56" s="1"/>
      <c r="AG56" s="1"/>
      <c r="AH56" s="1"/>
      <c r="AI56" s="1"/>
      <c r="AJ56" s="1">
        <v>1</v>
      </c>
    </row>
    <row r="57" spans="1:36" x14ac:dyDescent="0.2">
      <c r="A57" s="7" t="s">
        <v>864</v>
      </c>
      <c r="B57" s="4" t="s">
        <v>1385</v>
      </c>
      <c r="C57" s="444">
        <v>3.1</v>
      </c>
      <c r="D57" s="1">
        <v>27.7</v>
      </c>
      <c r="E57" s="554">
        <v>0.5</v>
      </c>
      <c r="F57" s="554" t="s">
        <v>2739</v>
      </c>
      <c r="G57" s="444">
        <f>D57-C57</f>
        <v>24.599999999999998</v>
      </c>
      <c r="H57" s="1"/>
      <c r="I57" s="1"/>
      <c r="J57" s="1"/>
      <c r="K57" s="1"/>
      <c r="L57" s="1"/>
      <c r="M57" s="1"/>
      <c r="N57" s="1"/>
      <c r="O57" s="1"/>
      <c r="P57" s="1"/>
      <c r="Q57" s="1"/>
      <c r="R57" s="1"/>
      <c r="S57" s="1"/>
      <c r="T57" s="1"/>
      <c r="U57" s="1"/>
      <c r="V57" s="1"/>
      <c r="W57" s="1"/>
      <c r="X57" s="1"/>
      <c r="Y57" s="1"/>
      <c r="Z57" s="1"/>
      <c r="AA57" s="1"/>
      <c r="AB57" s="1"/>
      <c r="AC57" s="1" t="s">
        <v>1386</v>
      </c>
      <c r="AD57" s="1"/>
      <c r="AE57" s="1" t="s">
        <v>1386</v>
      </c>
      <c r="AF57" s="1"/>
      <c r="AG57" s="1"/>
      <c r="AH57" s="1"/>
      <c r="AI57" s="1"/>
      <c r="AJ57" s="1">
        <v>1</v>
      </c>
    </row>
    <row r="58" spans="1:36" x14ac:dyDescent="0.2">
      <c r="A58" s="465" t="s">
        <v>1156</v>
      </c>
      <c r="B58" s="4" t="s">
        <v>1385</v>
      </c>
      <c r="C58" s="444">
        <v>0</v>
      </c>
      <c r="D58" s="1">
        <v>27.5</v>
      </c>
      <c r="E58" s="554">
        <v>-1.8</v>
      </c>
      <c r="F58" s="554">
        <v>26.6</v>
      </c>
      <c r="G58" s="444">
        <f>D58-C58</f>
        <v>27.5</v>
      </c>
      <c r="H58" s="1"/>
      <c r="I58" s="1" t="s">
        <v>1386</v>
      </c>
      <c r="J58" s="1"/>
      <c r="K58" s="1" t="s">
        <v>1386</v>
      </c>
      <c r="L58" s="1" t="s">
        <v>1386</v>
      </c>
      <c r="M58" s="1" t="s">
        <v>1386</v>
      </c>
      <c r="N58" s="1"/>
      <c r="O58" s="1" t="s">
        <v>1386</v>
      </c>
      <c r="P58" s="1"/>
      <c r="Q58" s="1"/>
      <c r="R58" s="1"/>
      <c r="S58" s="1" t="s">
        <v>1386</v>
      </c>
      <c r="T58" s="1"/>
      <c r="U58" s="1"/>
      <c r="V58" s="1"/>
      <c r="W58" s="1"/>
      <c r="X58" s="1"/>
      <c r="Y58" s="1"/>
      <c r="Z58" s="1" t="s">
        <v>1386</v>
      </c>
      <c r="AA58" s="1" t="s">
        <v>1386</v>
      </c>
      <c r="AB58" s="1"/>
      <c r="AC58" s="22" t="s">
        <v>1389</v>
      </c>
      <c r="AD58" s="1"/>
      <c r="AE58" s="22" t="s">
        <v>1389</v>
      </c>
      <c r="AF58" s="1" t="s">
        <v>1386</v>
      </c>
      <c r="AG58" s="1"/>
      <c r="AH58" s="1"/>
      <c r="AI58" s="1" t="s">
        <v>984</v>
      </c>
      <c r="AJ58" s="1">
        <v>1</v>
      </c>
    </row>
    <row r="59" spans="1:36" x14ac:dyDescent="0.2">
      <c r="A59" s="456" t="s">
        <v>1158</v>
      </c>
      <c r="B59" s="35" t="s">
        <v>1387</v>
      </c>
      <c r="C59" s="444">
        <v>10.1</v>
      </c>
      <c r="D59" s="1">
        <v>17.3</v>
      </c>
      <c r="E59" s="554">
        <v>5</v>
      </c>
      <c r="F59" s="554">
        <v>21</v>
      </c>
      <c r="G59" s="444">
        <f>D59-C59</f>
        <v>7.2000000000000011</v>
      </c>
      <c r="H59" s="1"/>
      <c r="I59" s="1"/>
      <c r="J59" s="1"/>
      <c r="K59" s="1"/>
      <c r="L59" s="1"/>
      <c r="M59" s="1"/>
      <c r="N59" s="1"/>
      <c r="O59" s="1"/>
      <c r="P59" s="1"/>
      <c r="Q59" s="1"/>
      <c r="R59" s="1"/>
      <c r="S59" s="1"/>
      <c r="T59" s="1"/>
      <c r="U59" s="1"/>
      <c r="V59" s="1"/>
      <c r="W59" s="1"/>
      <c r="X59" s="1"/>
      <c r="Y59" s="1"/>
      <c r="Z59" s="1"/>
      <c r="AA59" s="1"/>
      <c r="AB59" s="1"/>
      <c r="AC59" s="452" t="s">
        <v>1386</v>
      </c>
      <c r="AD59" s="1"/>
      <c r="AE59" s="452" t="s">
        <v>1386</v>
      </c>
      <c r="AF59" s="1"/>
      <c r="AG59" s="1"/>
      <c r="AH59" s="1"/>
      <c r="AI59" s="452" t="s">
        <v>1386</v>
      </c>
      <c r="AJ59" s="1">
        <v>1</v>
      </c>
    </row>
    <row r="60" spans="1:36" x14ac:dyDescent="0.2">
      <c r="A60" s="1" t="s">
        <v>1406</v>
      </c>
      <c r="B60" s="4" t="s">
        <v>1391</v>
      </c>
      <c r="C60" s="22">
        <v>9.9</v>
      </c>
      <c r="D60" s="22">
        <v>22.1</v>
      </c>
      <c r="E60" s="626" t="s">
        <v>2746</v>
      </c>
      <c r="F60" s="596"/>
      <c r="G60" s="474">
        <f>D60-C60</f>
        <v>12.200000000000001</v>
      </c>
      <c r="H60" s="1"/>
      <c r="I60" s="1"/>
      <c r="J60" s="1"/>
      <c r="K60" s="1"/>
      <c r="L60" s="1"/>
      <c r="M60" s="1"/>
      <c r="N60" s="1"/>
      <c r="O60" s="1"/>
      <c r="P60" s="1"/>
      <c r="Q60" s="1"/>
      <c r="R60" s="1"/>
      <c r="S60" s="1"/>
      <c r="T60" s="1"/>
      <c r="U60" s="1"/>
      <c r="V60" s="1"/>
      <c r="W60" s="1"/>
      <c r="X60" s="1"/>
      <c r="Y60" s="1"/>
      <c r="Z60" s="1" t="s">
        <v>1386</v>
      </c>
      <c r="AA60" s="1"/>
      <c r="AB60" s="1"/>
      <c r="AC60" s="1"/>
      <c r="AD60" s="1"/>
      <c r="AE60" s="1"/>
      <c r="AF60" s="1"/>
      <c r="AG60" s="1"/>
      <c r="AH60" s="1"/>
      <c r="AI60" s="1"/>
      <c r="AJ60" s="1">
        <v>1</v>
      </c>
    </row>
    <row r="61" spans="1:36" ht="14.25" x14ac:dyDescent="0.2">
      <c r="A61" s="3" t="s">
        <v>2622</v>
      </c>
      <c r="B61" s="4" t="s">
        <v>1391</v>
      </c>
      <c r="C61" s="3" t="s">
        <v>1392</v>
      </c>
      <c r="D61" s="3"/>
      <c r="E61" s="57" t="s">
        <v>234</v>
      </c>
      <c r="F61" s="57" t="s">
        <v>234</v>
      </c>
      <c r="G61" s="3"/>
      <c r="H61" s="3"/>
      <c r="I61" s="3"/>
      <c r="J61" s="3"/>
      <c r="K61" s="3"/>
      <c r="L61" s="3" t="s">
        <v>1386</v>
      </c>
      <c r="M61" s="3" t="s">
        <v>1386</v>
      </c>
      <c r="N61" s="3" t="s">
        <v>1386</v>
      </c>
      <c r="O61" s="3" t="s">
        <v>1386</v>
      </c>
      <c r="P61" s="3"/>
      <c r="Q61" s="3"/>
      <c r="R61" s="3"/>
      <c r="S61" s="3"/>
      <c r="T61" s="3"/>
      <c r="U61" s="3"/>
      <c r="V61" s="3"/>
      <c r="W61" s="3"/>
      <c r="X61" s="3"/>
      <c r="Y61" s="3"/>
      <c r="Z61" s="3" t="s">
        <v>1386</v>
      </c>
      <c r="AA61" s="3"/>
      <c r="AB61" s="3"/>
      <c r="AC61" s="3"/>
      <c r="AD61" s="3"/>
      <c r="AE61" s="3"/>
      <c r="AF61" s="3"/>
      <c r="AG61" s="3"/>
      <c r="AH61" s="3"/>
      <c r="AI61" s="3"/>
      <c r="AJ61" s="1">
        <v>1</v>
      </c>
    </row>
    <row r="62" spans="1:36" x14ac:dyDescent="0.2">
      <c r="A62" s="465" t="s">
        <v>426</v>
      </c>
      <c r="B62" s="4" t="s">
        <v>1385</v>
      </c>
      <c r="C62" s="457">
        <v>11.5</v>
      </c>
      <c r="D62" s="1">
        <v>24.6</v>
      </c>
      <c r="E62" s="554">
        <v>9.3000000000000007</v>
      </c>
      <c r="F62" s="554">
        <v>25.3</v>
      </c>
      <c r="G62" s="444">
        <f>D62-C62</f>
        <v>13.100000000000001</v>
      </c>
      <c r="H62" s="1"/>
      <c r="I62" s="452" t="s">
        <v>984</v>
      </c>
      <c r="J62" s="452" t="s">
        <v>984</v>
      </c>
      <c r="K62" s="452" t="s">
        <v>984</v>
      </c>
      <c r="L62" s="452" t="s">
        <v>984</v>
      </c>
      <c r="M62" s="452" t="s">
        <v>984</v>
      </c>
      <c r="N62" s="452" t="s">
        <v>984</v>
      </c>
      <c r="O62" s="452" t="s">
        <v>984</v>
      </c>
      <c r="P62" s="1"/>
      <c r="Q62" s="1"/>
      <c r="R62" s="1"/>
      <c r="S62" s="452" t="s">
        <v>984</v>
      </c>
      <c r="T62" s="452" t="s">
        <v>984</v>
      </c>
      <c r="U62" s="1"/>
      <c r="V62" s="1"/>
      <c r="W62" s="1"/>
      <c r="X62" s="452" t="s">
        <v>984</v>
      </c>
      <c r="Y62" s="1"/>
      <c r="Z62" s="452" t="s">
        <v>984</v>
      </c>
      <c r="AA62" s="1"/>
      <c r="AB62" s="1"/>
      <c r="AC62" s="452" t="s">
        <v>1386</v>
      </c>
      <c r="AD62" s="452" t="s">
        <v>1386</v>
      </c>
      <c r="AE62" s="452" t="s">
        <v>1386</v>
      </c>
      <c r="AF62" s="1"/>
      <c r="AG62" s="452" t="s">
        <v>1386</v>
      </c>
      <c r="AH62" s="1"/>
      <c r="AI62" s="452" t="s">
        <v>984</v>
      </c>
      <c r="AJ62" s="1">
        <v>1</v>
      </c>
    </row>
    <row r="63" spans="1:36" x14ac:dyDescent="0.2">
      <c r="A63" s="456" t="s">
        <v>1407</v>
      </c>
      <c r="B63" s="35" t="s">
        <v>1387</v>
      </c>
      <c r="C63" s="457">
        <v>12.5</v>
      </c>
      <c r="D63" s="1">
        <v>21.3</v>
      </c>
      <c r="E63" s="554">
        <v>9.3000000000000007</v>
      </c>
      <c r="F63" s="554">
        <v>25.3</v>
      </c>
      <c r="G63" s="444">
        <f>D63-C63</f>
        <v>8.8000000000000007</v>
      </c>
      <c r="H63" s="1"/>
      <c r="I63" s="452" t="s">
        <v>1386</v>
      </c>
      <c r="J63" s="452" t="s">
        <v>1386</v>
      </c>
      <c r="K63" s="452" t="s">
        <v>1386</v>
      </c>
      <c r="L63" s="452" t="s">
        <v>1386</v>
      </c>
      <c r="M63" s="452" t="s">
        <v>1386</v>
      </c>
      <c r="N63" s="452" t="s">
        <v>1386</v>
      </c>
      <c r="O63" s="452" t="s">
        <v>1386</v>
      </c>
      <c r="P63" s="1"/>
      <c r="Q63" s="1"/>
      <c r="R63" s="1"/>
      <c r="S63" s="452" t="s">
        <v>1386</v>
      </c>
      <c r="T63" s="452" t="s">
        <v>1386</v>
      </c>
      <c r="U63" s="1"/>
      <c r="V63" s="1"/>
      <c r="W63" s="1"/>
      <c r="X63" s="452" t="s">
        <v>1386</v>
      </c>
      <c r="Y63" s="1"/>
      <c r="Z63" s="452" t="s">
        <v>1386</v>
      </c>
      <c r="AA63" s="1"/>
      <c r="AB63" s="1"/>
      <c r="AC63" s="452" t="s">
        <v>1386</v>
      </c>
      <c r="AD63" s="452" t="s">
        <v>1386</v>
      </c>
      <c r="AE63" s="452" t="s">
        <v>1386</v>
      </c>
      <c r="AF63" s="1"/>
      <c r="AG63" s="452" t="s">
        <v>1386</v>
      </c>
      <c r="AH63" s="1"/>
      <c r="AI63" s="452" t="s">
        <v>1386</v>
      </c>
      <c r="AJ63" s="1">
        <v>1</v>
      </c>
    </row>
    <row r="64" spans="1:36" ht="14.25" x14ac:dyDescent="0.2">
      <c r="A64" s="8" t="s">
        <v>2623</v>
      </c>
      <c r="B64" s="4" t="s">
        <v>1385</v>
      </c>
      <c r="C64" s="444">
        <v>-6.7</v>
      </c>
      <c r="D64" s="1">
        <v>16.5</v>
      </c>
      <c r="E64" s="554" t="s">
        <v>234</v>
      </c>
      <c r="F64" s="554" t="s">
        <v>234</v>
      </c>
      <c r="G64" s="444">
        <f>D64-C64</f>
        <v>23.2</v>
      </c>
      <c r="H64" s="3"/>
      <c r="I64" s="3"/>
      <c r="J64" s="3"/>
      <c r="K64" s="3"/>
      <c r="L64" s="3"/>
      <c r="M64" s="3"/>
      <c r="N64" s="3"/>
      <c r="O64" s="3"/>
      <c r="P64" s="3"/>
      <c r="Q64" s="3"/>
      <c r="R64" s="3"/>
      <c r="S64" s="3"/>
      <c r="T64" s="3"/>
      <c r="U64" s="3"/>
      <c r="V64" s="3"/>
      <c r="W64" s="3"/>
      <c r="X64" s="3"/>
      <c r="Y64" s="3"/>
      <c r="Z64" s="3"/>
      <c r="AA64" s="3" t="s">
        <v>1386</v>
      </c>
      <c r="AB64" s="3"/>
      <c r="AC64" s="3"/>
      <c r="AD64" s="3"/>
      <c r="AE64" s="3" t="s">
        <v>1386</v>
      </c>
      <c r="AF64" s="3"/>
      <c r="AG64" s="3"/>
      <c r="AH64" s="3"/>
      <c r="AI64" s="3"/>
      <c r="AJ64" s="1">
        <v>1</v>
      </c>
    </row>
    <row r="65" spans="1:36" x14ac:dyDescent="0.2">
      <c r="A65" s="465" t="s">
        <v>37</v>
      </c>
      <c r="B65" s="4" t="s">
        <v>1385</v>
      </c>
      <c r="C65" s="444">
        <v>9.3000000000000007</v>
      </c>
      <c r="D65" s="1">
        <v>27.1</v>
      </c>
      <c r="E65" s="554" t="s">
        <v>234</v>
      </c>
      <c r="F65" s="554" t="s">
        <v>234</v>
      </c>
      <c r="G65" s="444">
        <f>D65-C65</f>
        <v>17.8</v>
      </c>
      <c r="H65" s="3"/>
      <c r="I65" s="3"/>
      <c r="J65" s="3"/>
      <c r="K65" s="3"/>
      <c r="L65" s="452" t="s">
        <v>1386</v>
      </c>
      <c r="M65" s="452" t="s">
        <v>1386</v>
      </c>
      <c r="N65" s="3"/>
      <c r="O65" s="3"/>
      <c r="P65" s="3"/>
      <c r="Q65" s="3"/>
      <c r="R65" s="3"/>
      <c r="S65" s="452" t="s">
        <v>1386</v>
      </c>
      <c r="T65" s="3"/>
      <c r="U65" s="3"/>
      <c r="V65" s="3"/>
      <c r="W65" s="3"/>
      <c r="X65" s="3"/>
      <c r="Y65" s="3"/>
      <c r="Z65" s="3"/>
      <c r="AA65" s="3"/>
      <c r="AB65" s="3"/>
      <c r="AC65" s="3"/>
      <c r="AD65" s="3"/>
      <c r="AE65" s="3"/>
      <c r="AF65" s="3"/>
      <c r="AG65" s="3"/>
      <c r="AH65" s="3"/>
      <c r="AI65" s="3"/>
      <c r="AJ65" s="1">
        <v>1</v>
      </c>
    </row>
    <row r="66" spans="1:36" s="152" customFormat="1" x14ac:dyDescent="0.2">
      <c r="A66" s="8" t="s">
        <v>1183</v>
      </c>
      <c r="B66" s="4" t="s">
        <v>1385</v>
      </c>
      <c r="C66" s="444">
        <v>6.2</v>
      </c>
      <c r="D66" s="1">
        <v>27</v>
      </c>
      <c r="E66" s="554">
        <v>5</v>
      </c>
      <c r="F66" s="554" t="s">
        <v>2739</v>
      </c>
      <c r="G66" s="444">
        <f>D66-C66</f>
        <v>20.8</v>
      </c>
      <c r="H66" s="3"/>
      <c r="I66" s="3"/>
      <c r="J66" s="3"/>
      <c r="K66" s="3"/>
      <c r="L66" s="3" t="s">
        <v>1408</v>
      </c>
      <c r="M66" s="3"/>
      <c r="N66" s="3"/>
      <c r="O66" s="3"/>
      <c r="P66" s="3"/>
      <c r="Q66" s="3" t="s">
        <v>1386</v>
      </c>
      <c r="R66" s="3"/>
      <c r="S66" s="3"/>
      <c r="T66" s="3" t="s">
        <v>1409</v>
      </c>
      <c r="U66" s="3"/>
      <c r="V66" s="3"/>
      <c r="W66" s="3"/>
      <c r="X66" s="3"/>
      <c r="Y66" s="3" t="s">
        <v>1386</v>
      </c>
      <c r="Z66" s="3"/>
      <c r="AA66" s="3"/>
      <c r="AB66" s="3"/>
      <c r="AC66" s="3"/>
      <c r="AD66" s="3"/>
      <c r="AE66" s="3"/>
      <c r="AF66" s="3"/>
      <c r="AG66" s="3"/>
      <c r="AH66" s="3"/>
      <c r="AI66" s="3" t="s">
        <v>1386</v>
      </c>
      <c r="AJ66" s="3">
        <v>1</v>
      </c>
    </row>
    <row r="67" spans="1:36" s="152" customFormat="1" ht="14.25" x14ac:dyDescent="0.2">
      <c r="A67" s="8" t="s">
        <v>2624</v>
      </c>
      <c r="B67" s="4" t="s">
        <v>1385</v>
      </c>
      <c r="C67" s="8" t="s">
        <v>1392</v>
      </c>
      <c r="D67" s="8"/>
      <c r="E67" s="57">
        <v>12.7</v>
      </c>
      <c r="F67" s="57">
        <v>22.1</v>
      </c>
      <c r="G67" s="8"/>
      <c r="H67" s="3"/>
      <c r="I67" s="3" t="s">
        <v>1386</v>
      </c>
      <c r="J67" s="3" t="s">
        <v>1386</v>
      </c>
      <c r="K67" s="3"/>
      <c r="L67" s="3" t="s">
        <v>1386</v>
      </c>
      <c r="M67" s="3"/>
      <c r="N67" s="3" t="s">
        <v>1386</v>
      </c>
      <c r="O67" s="3"/>
      <c r="P67" s="3"/>
      <c r="Q67" s="3"/>
      <c r="R67" s="3"/>
      <c r="S67" s="3"/>
      <c r="T67" s="3" t="s">
        <v>1386</v>
      </c>
      <c r="U67" s="3"/>
      <c r="V67" s="3"/>
      <c r="W67" s="3"/>
      <c r="X67" s="3" t="s">
        <v>1386</v>
      </c>
      <c r="Y67" s="3" t="s">
        <v>1386</v>
      </c>
      <c r="Z67" s="3" t="s">
        <v>1386</v>
      </c>
      <c r="AA67" s="3"/>
      <c r="AB67" s="3" t="s">
        <v>1386</v>
      </c>
      <c r="AC67" s="3"/>
      <c r="AD67" s="3" t="s">
        <v>1386</v>
      </c>
      <c r="AE67" s="3"/>
      <c r="AF67" s="3" t="s">
        <v>1386</v>
      </c>
      <c r="AG67" s="3" t="s">
        <v>1386</v>
      </c>
      <c r="AH67" s="3" t="s">
        <v>1386</v>
      </c>
      <c r="AI67" s="3" t="s">
        <v>1386</v>
      </c>
      <c r="AJ67" s="3">
        <v>1</v>
      </c>
    </row>
    <row r="68" spans="1:36" s="152" customFormat="1" x14ac:dyDescent="0.2">
      <c r="A68" s="8" t="s">
        <v>737</v>
      </c>
      <c r="B68" s="4" t="s">
        <v>1385</v>
      </c>
      <c r="C68" s="444">
        <v>-6.9</v>
      </c>
      <c r="D68" s="1">
        <v>28.1</v>
      </c>
      <c r="E68" s="554">
        <v>-12.8</v>
      </c>
      <c r="F68" s="554" t="s">
        <v>2739</v>
      </c>
      <c r="G68" s="444">
        <f>D68-C68</f>
        <v>35</v>
      </c>
      <c r="H68" s="3"/>
      <c r="I68" s="3"/>
      <c r="J68" s="3"/>
      <c r="K68" s="3"/>
      <c r="L68" s="3"/>
      <c r="M68" s="3"/>
      <c r="N68" s="3"/>
      <c r="O68" s="3"/>
      <c r="P68" s="3"/>
      <c r="Q68" s="3"/>
      <c r="R68" s="3"/>
      <c r="S68" s="3"/>
      <c r="T68" s="3"/>
      <c r="U68" s="3"/>
      <c r="V68" s="3"/>
      <c r="W68" s="3"/>
      <c r="X68" s="3"/>
      <c r="Y68" s="3"/>
      <c r="Z68" s="3" t="s">
        <v>1386</v>
      </c>
      <c r="AA68" s="3"/>
      <c r="AB68" s="3"/>
      <c r="AC68" s="3"/>
      <c r="AD68" s="3"/>
      <c r="AE68" s="3" t="s">
        <v>1386</v>
      </c>
      <c r="AF68" s="3"/>
      <c r="AG68" s="3"/>
      <c r="AH68" s="3"/>
      <c r="AI68" s="3"/>
      <c r="AJ68" s="3">
        <v>1</v>
      </c>
    </row>
    <row r="69" spans="1:36" s="152" customFormat="1" x14ac:dyDescent="0.2">
      <c r="A69" s="475" t="s">
        <v>78</v>
      </c>
      <c r="B69" s="446" t="s">
        <v>1387</v>
      </c>
      <c r="C69" s="448">
        <v>13.9</v>
      </c>
      <c r="D69" s="447">
        <v>21.1</v>
      </c>
      <c r="E69" s="621">
        <v>12.5</v>
      </c>
      <c r="F69" s="621">
        <v>24.2</v>
      </c>
      <c r="G69" s="448">
        <f>D69-C69</f>
        <v>7.2000000000000011</v>
      </c>
      <c r="H69" s="464"/>
      <c r="I69" s="464"/>
      <c r="J69" s="464"/>
      <c r="K69" s="464"/>
      <c r="L69" s="464"/>
      <c r="M69" s="464"/>
      <c r="N69" s="464"/>
      <c r="O69" s="464"/>
      <c r="P69" s="464"/>
      <c r="Q69" s="464"/>
      <c r="R69" s="464"/>
      <c r="S69" s="464"/>
      <c r="T69" s="464"/>
      <c r="U69" s="464"/>
      <c r="V69" s="464"/>
      <c r="W69" s="464"/>
      <c r="X69" s="464"/>
      <c r="Y69" s="464"/>
      <c r="Z69" s="464" t="s">
        <v>1386</v>
      </c>
      <c r="AA69" s="464"/>
      <c r="AB69" s="464"/>
      <c r="AC69" s="464" t="s">
        <v>1386</v>
      </c>
      <c r="AD69" s="464"/>
      <c r="AE69" s="464"/>
      <c r="AF69" s="464"/>
      <c r="AG69" s="464"/>
      <c r="AH69" s="464"/>
      <c r="AI69" s="464"/>
      <c r="AJ69" s="3">
        <v>1</v>
      </c>
    </row>
    <row r="70" spans="1:36" s="152" customFormat="1" x14ac:dyDescent="0.2">
      <c r="A70" s="3" t="s">
        <v>1410</v>
      </c>
      <c r="B70" s="4" t="s">
        <v>1385</v>
      </c>
      <c r="C70" s="444">
        <v>-6.9</v>
      </c>
      <c r="D70" s="1">
        <v>28.1</v>
      </c>
      <c r="E70" s="534" t="s">
        <v>2748</v>
      </c>
      <c r="F70" s="554"/>
      <c r="G70" s="444">
        <f>D70-C70</f>
        <v>35</v>
      </c>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v>1</v>
      </c>
    </row>
    <row r="71" spans="1:36" s="152" customFormat="1" ht="14.25" x14ac:dyDescent="0.2">
      <c r="A71" s="464" t="s">
        <v>2625</v>
      </c>
      <c r="B71" s="446" t="s">
        <v>1387</v>
      </c>
      <c r="C71" s="448">
        <v>2.5</v>
      </c>
      <c r="D71" s="447">
        <v>27.2</v>
      </c>
      <c r="E71" s="621" t="s">
        <v>234</v>
      </c>
      <c r="F71" s="621" t="s">
        <v>234</v>
      </c>
      <c r="G71" s="448">
        <f>D71-C71</f>
        <v>24.7</v>
      </c>
      <c r="H71" s="464"/>
      <c r="I71" s="464" t="s">
        <v>1386</v>
      </c>
      <c r="J71" s="464"/>
      <c r="K71" s="464"/>
      <c r="L71" s="464" t="s">
        <v>1386</v>
      </c>
      <c r="M71" s="464"/>
      <c r="N71" s="464"/>
      <c r="O71" s="464"/>
      <c r="P71" s="464"/>
      <c r="Q71" s="464"/>
      <c r="R71" s="464"/>
      <c r="S71" s="464"/>
      <c r="T71" s="464"/>
      <c r="U71" s="464"/>
      <c r="V71" s="464"/>
      <c r="W71" s="464"/>
      <c r="X71" s="464"/>
      <c r="Y71" s="464" t="s">
        <v>1386</v>
      </c>
      <c r="Z71" s="464"/>
      <c r="AA71" s="464"/>
      <c r="AB71" s="464" t="s">
        <v>1386</v>
      </c>
      <c r="AC71" s="464"/>
      <c r="AD71" s="464" t="s">
        <v>1386</v>
      </c>
      <c r="AE71" s="464"/>
      <c r="AF71" s="464"/>
      <c r="AG71" s="464"/>
      <c r="AH71" s="464"/>
      <c r="AI71" s="464"/>
      <c r="AJ71" s="3">
        <v>1</v>
      </c>
    </row>
    <row r="72" spans="1:36" s="152" customFormat="1" ht="14.25" x14ac:dyDescent="0.2">
      <c r="A72" s="8" t="s">
        <v>2626</v>
      </c>
      <c r="B72" s="4" t="s">
        <v>1385</v>
      </c>
      <c r="C72" s="444">
        <v>-1.2</v>
      </c>
      <c r="D72" s="1">
        <v>16.8</v>
      </c>
      <c r="E72" s="554" t="s">
        <v>234</v>
      </c>
      <c r="F72" s="554" t="s">
        <v>234</v>
      </c>
      <c r="G72" s="444">
        <f>D72-C72</f>
        <v>18</v>
      </c>
      <c r="H72" s="3"/>
      <c r="I72" s="3" t="s">
        <v>1386</v>
      </c>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v>1</v>
      </c>
    </row>
    <row r="73" spans="1:36" s="152" customFormat="1" x14ac:dyDescent="0.2">
      <c r="A73" s="465" t="s">
        <v>54</v>
      </c>
      <c r="B73" s="4" t="s">
        <v>1385</v>
      </c>
      <c r="C73" s="444">
        <v>-1.1000000000000001</v>
      </c>
      <c r="D73" s="1">
        <v>23.9</v>
      </c>
      <c r="E73" s="554">
        <v>4.5</v>
      </c>
      <c r="F73" s="554">
        <v>23</v>
      </c>
      <c r="G73" s="444">
        <f>D73-C73</f>
        <v>25</v>
      </c>
      <c r="H73" s="3"/>
      <c r="I73" s="3"/>
      <c r="J73" s="3"/>
      <c r="K73" s="3"/>
      <c r="L73" s="452" t="s">
        <v>984</v>
      </c>
      <c r="M73" s="3"/>
      <c r="N73" s="3"/>
      <c r="O73" s="3"/>
      <c r="P73" s="3"/>
      <c r="Q73" s="452" t="s">
        <v>984</v>
      </c>
      <c r="R73" s="3"/>
      <c r="S73" s="3"/>
      <c r="T73" s="3"/>
      <c r="U73" s="3"/>
      <c r="V73" s="3"/>
      <c r="W73" s="3"/>
      <c r="X73" s="3"/>
      <c r="Y73" s="452" t="s">
        <v>1386</v>
      </c>
      <c r="Z73" s="3"/>
      <c r="AA73" s="3"/>
      <c r="AB73" s="3"/>
      <c r="AC73" s="452" t="s">
        <v>1386</v>
      </c>
      <c r="AD73" s="3"/>
      <c r="AE73" s="452" t="s">
        <v>1386</v>
      </c>
      <c r="AF73" s="452" t="s">
        <v>1386</v>
      </c>
      <c r="AG73" s="452" t="s">
        <v>1386</v>
      </c>
      <c r="AH73" s="3"/>
      <c r="AI73" s="452" t="s">
        <v>1386</v>
      </c>
      <c r="AJ73" s="3">
        <v>1</v>
      </c>
    </row>
    <row r="74" spans="1:36" s="152" customFormat="1" x14ac:dyDescent="0.2">
      <c r="A74" s="456" t="s">
        <v>1411</v>
      </c>
      <c r="B74" s="35" t="s">
        <v>1387</v>
      </c>
      <c r="C74" s="444">
        <v>9.3000000000000007</v>
      </c>
      <c r="D74" s="1">
        <v>21.1</v>
      </c>
      <c r="E74" s="554">
        <v>4.5</v>
      </c>
      <c r="F74" s="554">
        <v>23</v>
      </c>
      <c r="G74" s="444">
        <f>D74-C74</f>
        <v>11.8</v>
      </c>
      <c r="H74" s="3"/>
      <c r="I74" s="3"/>
      <c r="J74" s="3"/>
      <c r="K74" s="3"/>
      <c r="L74" s="452" t="s">
        <v>1386</v>
      </c>
      <c r="M74" s="3"/>
      <c r="N74" s="3"/>
      <c r="O74" s="3"/>
      <c r="P74" s="3"/>
      <c r="Q74" s="452" t="s">
        <v>1386</v>
      </c>
      <c r="R74" s="3"/>
      <c r="S74" s="3"/>
      <c r="T74" s="3"/>
      <c r="U74" s="3"/>
      <c r="V74" s="3"/>
      <c r="W74" s="3"/>
      <c r="X74" s="3"/>
      <c r="Y74" s="3"/>
      <c r="Z74" s="3"/>
      <c r="AA74" s="3"/>
      <c r="AB74" s="3"/>
      <c r="AC74" s="3"/>
      <c r="AD74" s="3"/>
      <c r="AE74" s="3"/>
      <c r="AF74" s="3"/>
      <c r="AG74" s="3"/>
      <c r="AH74" s="3"/>
      <c r="AI74" s="3"/>
      <c r="AJ74" s="3">
        <v>1</v>
      </c>
    </row>
    <row r="75" spans="1:36" s="152" customFormat="1" ht="14.25" x14ac:dyDescent="0.2">
      <c r="A75" s="8" t="s">
        <v>2627</v>
      </c>
      <c r="B75" s="4" t="s">
        <v>1387</v>
      </c>
      <c r="C75" s="8" t="s">
        <v>1392</v>
      </c>
      <c r="D75" s="8"/>
      <c r="E75" s="57" t="s">
        <v>234</v>
      </c>
      <c r="F75" s="57" t="s">
        <v>234</v>
      </c>
      <c r="G75" s="8"/>
      <c r="H75" s="3"/>
      <c r="I75" s="3"/>
      <c r="J75" s="3"/>
      <c r="K75" s="3"/>
      <c r="L75" s="3" t="s">
        <v>1386</v>
      </c>
      <c r="M75" s="3"/>
      <c r="N75" s="3"/>
      <c r="O75" s="3"/>
      <c r="P75" s="3"/>
      <c r="Q75" s="3"/>
      <c r="R75" s="3" t="s">
        <v>1386</v>
      </c>
      <c r="S75" s="3"/>
      <c r="T75" s="3"/>
      <c r="U75" s="3"/>
      <c r="V75" s="3"/>
      <c r="W75" s="3"/>
      <c r="X75" s="3"/>
      <c r="Y75" s="3"/>
      <c r="Z75" s="3"/>
      <c r="AA75" s="3"/>
      <c r="AB75" s="3"/>
      <c r="AC75" s="3"/>
      <c r="AD75" s="3"/>
      <c r="AE75" s="3"/>
      <c r="AF75" s="3"/>
      <c r="AG75" s="3"/>
      <c r="AH75" s="3"/>
      <c r="AI75" s="3"/>
      <c r="AJ75" s="3">
        <v>1</v>
      </c>
    </row>
    <row r="76" spans="1:36" s="152" customFormat="1" x14ac:dyDescent="0.2">
      <c r="A76" s="8" t="s">
        <v>1412</v>
      </c>
      <c r="B76" s="4" t="s">
        <v>1385</v>
      </c>
      <c r="C76" s="444">
        <v>0.2</v>
      </c>
      <c r="D76" s="1">
        <v>23.9</v>
      </c>
      <c r="E76" s="554" t="s">
        <v>234</v>
      </c>
      <c r="F76" s="554" t="s">
        <v>234</v>
      </c>
      <c r="G76" s="444">
        <f>D76-C76</f>
        <v>23.7</v>
      </c>
      <c r="H76" s="3"/>
      <c r="I76" s="3"/>
      <c r="J76" s="3"/>
      <c r="K76" s="3"/>
      <c r="L76" s="3" t="s">
        <v>1386</v>
      </c>
      <c r="M76" s="3" t="s">
        <v>1386</v>
      </c>
      <c r="N76" s="3"/>
      <c r="O76" s="3" t="s">
        <v>1386</v>
      </c>
      <c r="P76" s="3"/>
      <c r="Q76" s="3"/>
      <c r="R76" s="3" t="s">
        <v>1386</v>
      </c>
      <c r="S76" s="3"/>
      <c r="T76" s="3"/>
      <c r="U76" s="3"/>
      <c r="V76" s="3" t="s">
        <v>1413</v>
      </c>
      <c r="W76" s="3"/>
      <c r="X76" s="3"/>
      <c r="Y76" s="3"/>
      <c r="Z76" s="3"/>
      <c r="AA76" s="3" t="s">
        <v>1386</v>
      </c>
      <c r="AB76" s="3"/>
      <c r="AC76" s="3" t="s">
        <v>1386</v>
      </c>
      <c r="AD76" s="3"/>
      <c r="AE76" s="3" t="s">
        <v>1386</v>
      </c>
      <c r="AF76" s="3"/>
      <c r="AG76" s="3"/>
      <c r="AH76" s="3"/>
      <c r="AI76" s="3"/>
      <c r="AJ76" s="3">
        <v>1</v>
      </c>
    </row>
    <row r="77" spans="1:36" s="152" customFormat="1" x14ac:dyDescent="0.2">
      <c r="A77" s="458" t="s">
        <v>1414</v>
      </c>
      <c r="B77" s="4" t="s">
        <v>1385</v>
      </c>
      <c r="C77" s="444">
        <v>2.5</v>
      </c>
      <c r="D77" s="1">
        <v>21.9</v>
      </c>
      <c r="E77" s="554">
        <v>1.2</v>
      </c>
      <c r="F77" s="554">
        <v>27</v>
      </c>
      <c r="G77" s="444">
        <f>D77-C77</f>
        <v>19.399999999999999</v>
      </c>
      <c r="H77" s="3"/>
      <c r="I77" s="3"/>
      <c r="J77" s="3"/>
      <c r="K77" s="3"/>
      <c r="L77" s="3"/>
      <c r="M77" s="3"/>
      <c r="N77" s="3"/>
      <c r="O77" s="3"/>
      <c r="P77" s="3"/>
      <c r="Q77" s="3"/>
      <c r="R77" s="3"/>
      <c r="S77" s="3"/>
      <c r="T77" s="3"/>
      <c r="U77" s="3"/>
      <c r="V77" s="3"/>
      <c r="W77" s="3"/>
      <c r="X77" s="3"/>
      <c r="Y77" s="452" t="s">
        <v>1386</v>
      </c>
      <c r="Z77" s="3"/>
      <c r="AA77" s="3"/>
      <c r="AB77" s="3"/>
      <c r="AC77" s="3"/>
      <c r="AD77" s="3"/>
      <c r="AE77" s="3"/>
      <c r="AF77" s="3"/>
      <c r="AG77" s="452" t="s">
        <v>984</v>
      </c>
      <c r="AH77" s="3"/>
      <c r="AI77" s="3"/>
      <c r="AJ77" s="3">
        <v>1</v>
      </c>
    </row>
    <row r="78" spans="1:36" s="152" customFormat="1" x14ac:dyDescent="0.2">
      <c r="A78" s="459" t="s">
        <v>1415</v>
      </c>
      <c r="B78" s="35" t="s">
        <v>1387</v>
      </c>
      <c r="C78" s="444">
        <v>3.4</v>
      </c>
      <c r="D78" s="1">
        <v>18.8</v>
      </c>
      <c r="E78" s="554">
        <v>1.2</v>
      </c>
      <c r="F78" s="554">
        <v>27</v>
      </c>
      <c r="G78" s="444">
        <f>D78-C78</f>
        <v>15.4</v>
      </c>
      <c r="H78" s="3"/>
      <c r="I78" s="3"/>
      <c r="J78" s="3"/>
      <c r="K78" s="3"/>
      <c r="L78" s="3"/>
      <c r="M78" s="3"/>
      <c r="N78" s="3"/>
      <c r="O78" s="3"/>
      <c r="P78" s="3"/>
      <c r="Q78" s="3"/>
      <c r="R78" s="3"/>
      <c r="S78" s="3"/>
      <c r="T78" s="3"/>
      <c r="U78" s="3"/>
      <c r="V78" s="3"/>
      <c r="W78" s="3"/>
      <c r="X78" s="3"/>
      <c r="Y78" s="3"/>
      <c r="Z78" s="3"/>
      <c r="AA78" s="3"/>
      <c r="AB78" s="3"/>
      <c r="AC78" s="3"/>
      <c r="AD78" s="3"/>
      <c r="AE78" s="3"/>
      <c r="AF78" s="3"/>
      <c r="AG78" s="452" t="s">
        <v>1386</v>
      </c>
      <c r="AH78" s="3"/>
      <c r="AI78" s="3"/>
      <c r="AJ78" s="3">
        <v>1</v>
      </c>
    </row>
    <row r="79" spans="1:36" s="152" customFormat="1" x14ac:dyDescent="0.2">
      <c r="A79" s="465" t="s">
        <v>1416</v>
      </c>
      <c r="B79" s="4" t="s">
        <v>1385</v>
      </c>
      <c r="C79" s="444">
        <v>10</v>
      </c>
      <c r="D79" s="1">
        <v>23.1</v>
      </c>
      <c r="E79" s="554">
        <v>7.4</v>
      </c>
      <c r="F79" s="554">
        <v>23.8</v>
      </c>
      <c r="G79" s="444">
        <f>D79-C79</f>
        <v>13.100000000000001</v>
      </c>
      <c r="H79" s="452" t="s">
        <v>1386</v>
      </c>
      <c r="I79" s="3"/>
      <c r="J79" s="3"/>
      <c r="K79" s="3"/>
      <c r="L79" s="3"/>
      <c r="M79" s="3"/>
      <c r="N79" s="3"/>
      <c r="O79" s="3"/>
      <c r="P79" s="3"/>
      <c r="Q79" s="3"/>
      <c r="R79" s="3"/>
      <c r="S79" s="3"/>
      <c r="T79" s="3"/>
      <c r="U79" s="3"/>
      <c r="V79" s="3"/>
      <c r="W79" s="3"/>
      <c r="X79" s="3"/>
      <c r="Y79" s="452" t="s">
        <v>984</v>
      </c>
      <c r="Z79" s="3"/>
      <c r="AA79" s="3"/>
      <c r="AB79" s="3"/>
      <c r="AC79" s="3"/>
      <c r="AD79" s="3"/>
      <c r="AE79" s="3"/>
      <c r="AF79" s="3"/>
      <c r="AG79" s="3"/>
      <c r="AH79" s="3"/>
      <c r="AI79" s="3"/>
      <c r="AJ79" s="3">
        <v>1</v>
      </c>
    </row>
    <row r="80" spans="1:36" s="152" customFormat="1" ht="14.25" x14ac:dyDescent="0.2">
      <c r="A80" s="459" t="s">
        <v>2628</v>
      </c>
      <c r="B80" s="35" t="s">
        <v>1387</v>
      </c>
      <c r="C80" s="8" t="s">
        <v>1392</v>
      </c>
      <c r="D80" s="8"/>
      <c r="E80" s="57">
        <v>8</v>
      </c>
      <c r="F80" s="57">
        <v>19</v>
      </c>
      <c r="G80" s="8"/>
      <c r="H80" s="3"/>
      <c r="I80" s="3"/>
      <c r="J80" s="3"/>
      <c r="K80" s="3"/>
      <c r="L80" s="3"/>
      <c r="M80" s="3"/>
      <c r="N80" s="3"/>
      <c r="O80" s="3"/>
      <c r="P80" s="3"/>
      <c r="Q80" s="3"/>
      <c r="R80" s="3"/>
      <c r="S80" s="3"/>
      <c r="T80" s="3"/>
      <c r="U80" s="3"/>
      <c r="V80" s="3"/>
      <c r="W80" s="3"/>
      <c r="X80" s="3"/>
      <c r="Y80" s="3" t="s">
        <v>1386</v>
      </c>
      <c r="Z80" s="3"/>
      <c r="AA80" s="3"/>
      <c r="AB80" s="3"/>
      <c r="AC80" s="3"/>
      <c r="AD80" s="3"/>
      <c r="AE80" s="3"/>
      <c r="AF80" s="3"/>
      <c r="AG80" s="3"/>
      <c r="AH80" s="3"/>
      <c r="AI80" s="3"/>
      <c r="AJ80" s="3">
        <v>1</v>
      </c>
    </row>
    <row r="81" spans="1:36" s="152" customFormat="1" ht="14.25" x14ac:dyDescent="0.2">
      <c r="A81" s="466" t="s">
        <v>2629</v>
      </c>
      <c r="B81" s="467" t="s">
        <v>1400</v>
      </c>
      <c r="C81" s="468">
        <v>13.6</v>
      </c>
      <c r="D81" s="469">
        <v>15.8</v>
      </c>
      <c r="E81" s="622">
        <v>9</v>
      </c>
      <c r="F81" s="622">
        <v>18</v>
      </c>
      <c r="G81" s="468">
        <f>D81-C81</f>
        <v>2.2000000000000011</v>
      </c>
      <c r="H81" s="469"/>
      <c r="I81" s="469"/>
      <c r="J81" s="469"/>
      <c r="K81" s="469"/>
      <c r="L81" s="469"/>
      <c r="M81" s="469"/>
      <c r="N81" s="469"/>
      <c r="O81" s="469"/>
      <c r="P81" s="469"/>
      <c r="Q81" s="469"/>
      <c r="R81" s="469"/>
      <c r="S81" s="469"/>
      <c r="T81" s="469"/>
      <c r="U81" s="469"/>
      <c r="V81" s="469"/>
      <c r="W81" s="469"/>
      <c r="X81" s="469"/>
      <c r="Y81" s="469"/>
      <c r="Z81" s="469"/>
      <c r="AA81" s="469"/>
      <c r="AB81" s="469"/>
      <c r="AC81" s="469"/>
      <c r="AD81" s="469"/>
      <c r="AE81" s="469"/>
      <c r="AF81" s="469" t="s">
        <v>1386</v>
      </c>
      <c r="AG81" s="469"/>
      <c r="AH81" s="469"/>
      <c r="AI81" s="469"/>
      <c r="AJ81" s="3">
        <v>1</v>
      </c>
    </row>
    <row r="82" spans="1:36" s="152" customFormat="1" x14ac:dyDescent="0.2">
      <c r="A82" s="8" t="s">
        <v>2749</v>
      </c>
      <c r="B82" s="4" t="s">
        <v>1387</v>
      </c>
      <c r="C82" s="444">
        <v>12.5</v>
      </c>
      <c r="D82" s="1">
        <v>25.7</v>
      </c>
      <c r="E82" s="554">
        <v>10</v>
      </c>
      <c r="F82" s="554">
        <v>18</v>
      </c>
      <c r="G82" s="444">
        <f>D82-C82</f>
        <v>13.2</v>
      </c>
      <c r="H82" s="3"/>
      <c r="I82" s="3"/>
      <c r="J82" s="3"/>
      <c r="K82" s="3" t="s">
        <v>1386</v>
      </c>
      <c r="L82" s="3"/>
      <c r="M82" s="3"/>
      <c r="N82" s="3"/>
      <c r="O82" s="3"/>
      <c r="P82" s="3"/>
      <c r="Q82" s="3"/>
      <c r="R82" s="3"/>
      <c r="S82" s="3"/>
      <c r="T82" s="3"/>
      <c r="U82" s="3"/>
      <c r="V82" s="3"/>
      <c r="W82" s="3"/>
      <c r="X82" s="3"/>
      <c r="Y82" s="3" t="s">
        <v>1386</v>
      </c>
      <c r="Z82" s="3"/>
      <c r="AA82" s="3"/>
      <c r="AB82" s="3"/>
      <c r="AC82" s="3"/>
      <c r="AD82" s="3" t="s">
        <v>1386</v>
      </c>
      <c r="AE82" s="3"/>
      <c r="AF82" s="3"/>
      <c r="AG82" s="3"/>
      <c r="AH82" s="3"/>
      <c r="AI82" s="3"/>
      <c r="AJ82" s="3">
        <v>1</v>
      </c>
    </row>
    <row r="83" spans="1:36" s="152" customFormat="1" ht="14.25" x14ac:dyDescent="0.2">
      <c r="A83" s="463" t="s">
        <v>2630</v>
      </c>
      <c r="B83" s="446" t="s">
        <v>1387</v>
      </c>
      <c r="C83" s="448">
        <v>0</v>
      </c>
      <c r="D83" s="447">
        <v>23.1</v>
      </c>
      <c r="E83" s="621">
        <v>-2.1</v>
      </c>
      <c r="F83" s="621">
        <v>21.3</v>
      </c>
      <c r="G83" s="448">
        <f>D83-C83</f>
        <v>23.1</v>
      </c>
      <c r="H83" s="464"/>
      <c r="I83" s="464"/>
      <c r="J83" s="464"/>
      <c r="K83" s="464"/>
      <c r="L83" s="464" t="s">
        <v>1386</v>
      </c>
      <c r="M83" s="464"/>
      <c r="N83" s="476" t="s">
        <v>1386</v>
      </c>
      <c r="O83" s="476" t="s">
        <v>1386</v>
      </c>
      <c r="P83" s="476" t="s">
        <v>1386</v>
      </c>
      <c r="Q83" s="464"/>
      <c r="R83" s="464"/>
      <c r="S83" s="464"/>
      <c r="T83" s="476" t="s">
        <v>1386</v>
      </c>
      <c r="U83" s="464"/>
      <c r="V83" s="464"/>
      <c r="W83" s="464"/>
      <c r="X83" s="464"/>
      <c r="Y83" s="464"/>
      <c r="Z83" s="464"/>
      <c r="AA83" s="464"/>
      <c r="AB83" s="464"/>
      <c r="AC83" s="464"/>
      <c r="AD83" s="464"/>
      <c r="AE83" s="464"/>
      <c r="AF83" s="464"/>
      <c r="AG83" s="476" t="s">
        <v>1386</v>
      </c>
      <c r="AH83" s="476" t="s">
        <v>1386</v>
      </c>
      <c r="AI83" s="476" t="s">
        <v>1386</v>
      </c>
      <c r="AJ83" s="3">
        <v>1</v>
      </c>
    </row>
    <row r="84" spans="1:36" s="152" customFormat="1" ht="14.25" x14ac:dyDescent="0.2">
      <c r="A84" s="8" t="s">
        <v>2631</v>
      </c>
      <c r="B84" s="4" t="s">
        <v>1385</v>
      </c>
      <c r="C84" s="8" t="s">
        <v>1392</v>
      </c>
      <c r="D84" s="8"/>
      <c r="E84" s="57" t="s">
        <v>234</v>
      </c>
      <c r="F84" s="57" t="s">
        <v>234</v>
      </c>
      <c r="G84" s="8"/>
      <c r="H84" s="3" t="s">
        <v>1386</v>
      </c>
      <c r="I84" s="3" t="s">
        <v>1386</v>
      </c>
      <c r="J84" s="3" t="s">
        <v>1386</v>
      </c>
      <c r="K84" s="3" t="s">
        <v>1386</v>
      </c>
      <c r="L84" s="3" t="s">
        <v>1386</v>
      </c>
      <c r="M84" s="3"/>
      <c r="N84" s="3"/>
      <c r="O84" s="3"/>
      <c r="P84" s="3"/>
      <c r="Q84" s="3" t="s">
        <v>1386</v>
      </c>
      <c r="R84" s="3" t="s">
        <v>1386</v>
      </c>
      <c r="S84" s="3"/>
      <c r="T84" s="3"/>
      <c r="U84" s="3"/>
      <c r="V84" s="3"/>
      <c r="W84" s="3"/>
      <c r="X84" s="3" t="s">
        <v>1386</v>
      </c>
      <c r="Y84" s="3" t="s">
        <v>1386</v>
      </c>
      <c r="Z84" s="3" t="s">
        <v>1386</v>
      </c>
      <c r="AA84" s="3"/>
      <c r="AB84" s="3" t="s">
        <v>1386</v>
      </c>
      <c r="AC84" s="3"/>
      <c r="AD84" s="3" t="s">
        <v>1386</v>
      </c>
      <c r="AE84" s="3"/>
      <c r="AF84" s="3"/>
      <c r="AG84" s="3" t="s">
        <v>1386</v>
      </c>
      <c r="AH84" s="3" t="s">
        <v>1386</v>
      </c>
      <c r="AI84" s="3" t="s">
        <v>1386</v>
      </c>
      <c r="AJ84" s="3">
        <v>1</v>
      </c>
    </row>
    <row r="85" spans="1:36" s="152" customFormat="1" x14ac:dyDescent="0.2">
      <c r="A85" s="8" t="s">
        <v>738</v>
      </c>
      <c r="B85" s="4" t="s">
        <v>1385</v>
      </c>
      <c r="C85" s="444">
        <v>-8.9</v>
      </c>
      <c r="D85" s="1">
        <v>21.7</v>
      </c>
      <c r="E85" s="554">
        <v>-12.4</v>
      </c>
      <c r="F85" s="554">
        <v>22.8</v>
      </c>
      <c r="G85" s="444">
        <f>D85-C85</f>
        <v>30.6</v>
      </c>
      <c r="H85" s="3"/>
      <c r="I85" s="3"/>
      <c r="J85" s="3"/>
      <c r="K85" s="3"/>
      <c r="L85" s="3"/>
      <c r="M85" s="3"/>
      <c r="N85" s="3"/>
      <c r="O85" s="3"/>
      <c r="P85" s="3"/>
      <c r="Q85" s="3"/>
      <c r="R85" s="3"/>
      <c r="S85" s="3"/>
      <c r="T85" s="3"/>
      <c r="U85" s="3"/>
      <c r="V85" s="3"/>
      <c r="W85" s="3"/>
      <c r="X85" s="3"/>
      <c r="Y85" s="3"/>
      <c r="Z85" s="3"/>
      <c r="AA85" s="3" t="s">
        <v>1386</v>
      </c>
      <c r="AB85" s="3"/>
      <c r="AC85" s="3" t="s">
        <v>1386</v>
      </c>
      <c r="AD85" s="3"/>
      <c r="AE85" s="3" t="s">
        <v>1386</v>
      </c>
      <c r="AF85" s="3"/>
      <c r="AG85" s="3"/>
      <c r="AH85" s="3"/>
      <c r="AI85" s="3"/>
      <c r="AJ85" s="3">
        <v>1</v>
      </c>
    </row>
    <row r="86" spans="1:36" s="152" customFormat="1" ht="14.25" x14ac:dyDescent="0.2">
      <c r="A86" s="465" t="s">
        <v>1417</v>
      </c>
      <c r="B86" s="4" t="s">
        <v>1385</v>
      </c>
      <c r="C86" s="22">
        <v>-9.1999999999999993</v>
      </c>
      <c r="D86" s="22">
        <v>25.5</v>
      </c>
      <c r="E86" s="596" t="s">
        <v>2750</v>
      </c>
      <c r="F86" s="596" t="s">
        <v>2740</v>
      </c>
      <c r="G86" s="474">
        <f>D86-C86</f>
        <v>34.700000000000003</v>
      </c>
      <c r="H86" s="3"/>
      <c r="I86" s="3"/>
      <c r="J86" s="3"/>
      <c r="K86" s="3"/>
      <c r="L86" s="3"/>
      <c r="M86" s="3"/>
      <c r="N86" s="3"/>
      <c r="O86" s="3"/>
      <c r="P86" s="3"/>
      <c r="Q86" s="3"/>
      <c r="R86" s="3"/>
      <c r="S86" s="3"/>
      <c r="T86" s="3"/>
      <c r="U86" s="3"/>
      <c r="V86" s="3"/>
      <c r="W86" s="3"/>
      <c r="X86" s="3"/>
      <c r="Y86" s="3"/>
      <c r="Z86" s="3"/>
      <c r="AA86" s="452" t="s">
        <v>1386</v>
      </c>
      <c r="AB86" s="452" t="s">
        <v>1386</v>
      </c>
      <c r="AC86" s="452" t="s">
        <v>1386</v>
      </c>
      <c r="AD86" s="3"/>
      <c r="AE86" s="452" t="s">
        <v>1386</v>
      </c>
      <c r="AF86" s="452" t="s">
        <v>984</v>
      </c>
      <c r="AG86" s="3"/>
      <c r="AH86" s="3"/>
      <c r="AI86" s="3"/>
      <c r="AJ86" s="3">
        <v>1</v>
      </c>
    </row>
    <row r="87" spans="1:36" s="152" customFormat="1" x14ac:dyDescent="0.2">
      <c r="A87" s="456" t="s">
        <v>1418</v>
      </c>
      <c r="B87" s="35" t="s">
        <v>1387</v>
      </c>
      <c r="C87" s="444">
        <v>7.3</v>
      </c>
      <c r="D87" s="1">
        <v>18.5</v>
      </c>
      <c r="E87" s="554" t="s">
        <v>234</v>
      </c>
      <c r="F87" s="554" t="s">
        <v>234</v>
      </c>
      <c r="G87" s="444">
        <f>D87-C87</f>
        <v>11.2</v>
      </c>
      <c r="H87" s="3"/>
      <c r="I87" s="3"/>
      <c r="J87" s="3"/>
      <c r="K87" s="3"/>
      <c r="L87" s="3"/>
      <c r="M87" s="3"/>
      <c r="N87" s="3"/>
      <c r="O87" s="3"/>
      <c r="P87" s="3"/>
      <c r="Q87" s="3"/>
      <c r="R87" s="3"/>
      <c r="S87" s="3"/>
      <c r="T87" s="3"/>
      <c r="U87" s="3"/>
      <c r="V87" s="3"/>
      <c r="W87" s="3"/>
      <c r="X87" s="3"/>
      <c r="Y87" s="3"/>
      <c r="Z87" s="3"/>
      <c r="AA87" s="3"/>
      <c r="AB87" s="3"/>
      <c r="AC87" s="3"/>
      <c r="AD87" s="3"/>
      <c r="AE87" s="3"/>
      <c r="AF87" s="452" t="s">
        <v>1386</v>
      </c>
      <c r="AG87" s="3"/>
      <c r="AH87" s="3"/>
      <c r="AI87" s="3"/>
      <c r="AJ87" s="3">
        <v>1</v>
      </c>
    </row>
    <row r="88" spans="1:36" s="152" customFormat="1" ht="14.25" x14ac:dyDescent="0.2">
      <c r="A88" s="3" t="s">
        <v>2632</v>
      </c>
      <c r="B88" s="4" t="s">
        <v>1391</v>
      </c>
      <c r="C88" s="3" t="s">
        <v>1392</v>
      </c>
      <c r="D88" s="3"/>
      <c r="E88" s="627" t="s">
        <v>2712</v>
      </c>
      <c r="F88" s="57"/>
      <c r="G88" s="3"/>
      <c r="H88" s="3"/>
      <c r="I88" s="3"/>
      <c r="J88" s="3"/>
      <c r="K88" s="3"/>
      <c r="L88" s="3"/>
      <c r="M88" s="3"/>
      <c r="N88" s="3"/>
      <c r="O88" s="3"/>
      <c r="P88" s="3"/>
      <c r="Q88" s="3"/>
      <c r="R88" s="3"/>
      <c r="S88" s="3"/>
      <c r="T88" s="3"/>
      <c r="U88" s="3"/>
      <c r="V88" s="3"/>
      <c r="W88" s="3"/>
      <c r="X88" s="3" t="s">
        <v>1386</v>
      </c>
      <c r="Y88" s="3"/>
      <c r="Z88" s="3" t="s">
        <v>1386</v>
      </c>
      <c r="AA88" s="3" t="s">
        <v>1386</v>
      </c>
      <c r="AB88" s="3" t="s">
        <v>1386</v>
      </c>
      <c r="AC88" s="3"/>
      <c r="AD88" s="3"/>
      <c r="AE88" s="3"/>
      <c r="AF88" s="3"/>
      <c r="AG88" s="3"/>
      <c r="AH88" s="3"/>
      <c r="AI88" s="3" t="s">
        <v>1409</v>
      </c>
      <c r="AJ88" s="3">
        <v>1</v>
      </c>
    </row>
    <row r="89" spans="1:36" s="152" customFormat="1" ht="14.25" x14ac:dyDescent="0.2">
      <c r="A89" s="3" t="s">
        <v>2633</v>
      </c>
      <c r="B89" s="4" t="s">
        <v>1391</v>
      </c>
      <c r="C89" s="3" t="s">
        <v>1392</v>
      </c>
      <c r="D89" s="3"/>
      <c r="E89" s="627" t="s">
        <v>2712</v>
      </c>
      <c r="F89" s="57"/>
      <c r="G89" s="3"/>
      <c r="H89" s="3"/>
      <c r="I89" s="3"/>
      <c r="J89" s="3"/>
      <c r="K89" s="3"/>
      <c r="L89" s="3"/>
      <c r="M89" s="3"/>
      <c r="N89" s="3"/>
      <c r="O89" s="3"/>
      <c r="P89" s="3"/>
      <c r="Q89" s="3"/>
      <c r="R89" s="3"/>
      <c r="S89" s="3"/>
      <c r="T89" s="3"/>
      <c r="U89" s="3"/>
      <c r="V89" s="3"/>
      <c r="W89" s="3"/>
      <c r="X89" s="3"/>
      <c r="Y89" s="3"/>
      <c r="Z89" s="3"/>
      <c r="AA89" s="3" t="s">
        <v>1386</v>
      </c>
      <c r="AB89" s="3"/>
      <c r="AC89" s="3" t="s">
        <v>1386</v>
      </c>
      <c r="AD89" s="3"/>
      <c r="AE89" s="3" t="s">
        <v>1386</v>
      </c>
      <c r="AF89" s="3"/>
      <c r="AG89" s="3"/>
      <c r="AH89" s="3"/>
      <c r="AI89" s="3"/>
      <c r="AJ89" s="3">
        <v>1</v>
      </c>
    </row>
    <row r="90" spans="1:36" s="152" customFormat="1" x14ac:dyDescent="0.2">
      <c r="A90" s="8" t="s">
        <v>1419</v>
      </c>
      <c r="B90" s="4" t="s">
        <v>1385</v>
      </c>
      <c r="C90" s="444">
        <v>-6.7</v>
      </c>
      <c r="D90" s="1">
        <v>26</v>
      </c>
      <c r="E90" s="554">
        <v>-12.2</v>
      </c>
      <c r="F90" s="554">
        <v>24.9</v>
      </c>
      <c r="G90" s="444">
        <f>D90-C90</f>
        <v>32.700000000000003</v>
      </c>
      <c r="H90" s="3"/>
      <c r="I90" s="3" t="s">
        <v>1386</v>
      </c>
      <c r="J90" s="3" t="s">
        <v>1386</v>
      </c>
      <c r="K90" s="3" t="s">
        <v>1386</v>
      </c>
      <c r="L90" s="3" t="s">
        <v>1386</v>
      </c>
      <c r="M90" s="3" t="s">
        <v>1393</v>
      </c>
      <c r="N90" s="3" t="s">
        <v>1386</v>
      </c>
      <c r="O90" s="3" t="s">
        <v>1393</v>
      </c>
      <c r="P90" s="3" t="s">
        <v>984</v>
      </c>
      <c r="Q90" s="16" t="s">
        <v>984</v>
      </c>
      <c r="R90" s="3" t="s">
        <v>1386</v>
      </c>
      <c r="S90" s="3" t="s">
        <v>984</v>
      </c>
      <c r="T90" s="3" t="s">
        <v>984</v>
      </c>
      <c r="U90" s="3" t="s">
        <v>984</v>
      </c>
      <c r="V90" s="3" t="s">
        <v>984</v>
      </c>
      <c r="W90" s="3"/>
      <c r="X90" s="3" t="s">
        <v>1408</v>
      </c>
      <c r="Y90" s="3" t="s">
        <v>1386</v>
      </c>
      <c r="Z90" s="3" t="s">
        <v>1386</v>
      </c>
      <c r="AA90" s="3"/>
      <c r="AB90" s="3"/>
      <c r="AC90" s="3"/>
      <c r="AD90" s="3"/>
      <c r="AE90" s="3"/>
      <c r="AF90" s="3"/>
      <c r="AG90" s="3"/>
      <c r="AH90" s="3"/>
      <c r="AI90" s="3" t="s">
        <v>1386</v>
      </c>
      <c r="AJ90" s="3">
        <v>1</v>
      </c>
    </row>
    <row r="91" spans="1:36" s="152" customFormat="1" x14ac:dyDescent="0.2">
      <c r="A91" s="475" t="s">
        <v>71</v>
      </c>
      <c r="B91" s="446" t="s">
        <v>1387</v>
      </c>
      <c r="C91" s="457">
        <v>-5.5</v>
      </c>
      <c r="D91" s="25">
        <v>16.5</v>
      </c>
      <c r="E91" s="621">
        <v>-12.5</v>
      </c>
      <c r="F91" s="624">
        <v>11.5</v>
      </c>
      <c r="G91" s="448">
        <f>D91-C91</f>
        <v>22</v>
      </c>
      <c r="H91" s="464"/>
      <c r="I91" s="464"/>
      <c r="J91" s="464"/>
      <c r="K91" s="464"/>
      <c r="L91" s="477" t="s">
        <v>1386</v>
      </c>
      <c r="M91" s="477" t="s">
        <v>1386</v>
      </c>
      <c r="N91" s="476" t="s">
        <v>1386</v>
      </c>
      <c r="O91" s="477" t="s">
        <v>1386</v>
      </c>
      <c r="P91" s="477" t="s">
        <v>1386</v>
      </c>
      <c r="Q91" s="464"/>
      <c r="R91" s="464"/>
      <c r="S91" s="477" t="s">
        <v>1386</v>
      </c>
      <c r="T91" s="477" t="s">
        <v>1386</v>
      </c>
      <c r="U91" s="477" t="s">
        <v>1386</v>
      </c>
      <c r="V91" s="476" t="s">
        <v>1386</v>
      </c>
      <c r="W91" s="464"/>
      <c r="X91" s="464"/>
      <c r="Y91" s="464"/>
      <c r="Z91" s="464"/>
      <c r="AA91" s="464"/>
      <c r="AB91" s="464"/>
      <c r="AC91" s="464"/>
      <c r="AD91" s="464"/>
      <c r="AE91" s="464"/>
      <c r="AF91" s="464"/>
      <c r="AG91" s="464"/>
      <c r="AH91" s="464"/>
      <c r="AI91" s="476" t="s">
        <v>1386</v>
      </c>
      <c r="AJ91" s="3">
        <v>1</v>
      </c>
    </row>
    <row r="92" spans="1:36" s="152" customFormat="1" ht="14.25" x14ac:dyDescent="0.2">
      <c r="A92" s="478" t="s">
        <v>2634</v>
      </c>
      <c r="B92" s="467" t="s">
        <v>1400</v>
      </c>
      <c r="C92" s="468">
        <v>15.7</v>
      </c>
      <c r="D92" s="469">
        <v>21.8</v>
      </c>
      <c r="E92" s="622">
        <v>10.4</v>
      </c>
      <c r="F92" s="622">
        <v>21.1</v>
      </c>
      <c r="G92" s="468">
        <f>D92-C92</f>
        <v>6.1000000000000014</v>
      </c>
      <c r="H92" s="469"/>
      <c r="I92" s="469"/>
      <c r="J92" s="469" t="s">
        <v>1386</v>
      </c>
      <c r="K92" s="469"/>
      <c r="L92" s="469" t="s">
        <v>1386</v>
      </c>
      <c r="M92" s="469"/>
      <c r="N92" s="469"/>
      <c r="O92" s="469"/>
      <c r="P92" s="469"/>
      <c r="Q92" s="469" t="s">
        <v>1386</v>
      </c>
      <c r="R92" s="469"/>
      <c r="S92" s="469" t="s">
        <v>1386</v>
      </c>
      <c r="T92" s="469" t="s">
        <v>1386</v>
      </c>
      <c r="U92" s="469" t="s">
        <v>1386</v>
      </c>
      <c r="V92" s="469"/>
      <c r="W92" s="469"/>
      <c r="X92" s="469"/>
      <c r="Y92" s="469"/>
      <c r="Z92" s="469"/>
      <c r="AA92" s="469"/>
      <c r="AB92" s="469"/>
      <c r="AC92" s="469"/>
      <c r="AD92" s="469"/>
      <c r="AE92" s="469"/>
      <c r="AF92" s="469"/>
      <c r="AG92" s="469"/>
      <c r="AH92" s="469"/>
      <c r="AI92" s="469"/>
      <c r="AJ92" s="3">
        <v>1</v>
      </c>
    </row>
    <row r="93" spans="1:36" s="152" customFormat="1" x14ac:dyDescent="0.2">
      <c r="A93" s="465" t="s">
        <v>162</v>
      </c>
      <c r="B93" s="4" t="s">
        <v>1385</v>
      </c>
      <c r="C93" s="444">
        <v>7.6</v>
      </c>
      <c r="D93" s="1">
        <v>24.2</v>
      </c>
      <c r="E93" s="554">
        <v>3</v>
      </c>
      <c r="F93" s="554">
        <v>22.4</v>
      </c>
      <c r="G93" s="444">
        <f>D93-C93</f>
        <v>16.600000000000001</v>
      </c>
      <c r="H93" s="452" t="s">
        <v>1386</v>
      </c>
      <c r="I93" s="3"/>
      <c r="J93" s="3"/>
      <c r="K93" s="3"/>
      <c r="L93" s="452" t="s">
        <v>1386</v>
      </c>
      <c r="M93" s="452" t="s">
        <v>984</v>
      </c>
      <c r="N93" s="452" t="s">
        <v>1386</v>
      </c>
      <c r="O93" s="3"/>
      <c r="P93" s="452" t="s">
        <v>1386</v>
      </c>
      <c r="Q93" s="452" t="s">
        <v>1386</v>
      </c>
      <c r="R93" s="3"/>
      <c r="S93" s="452" t="s">
        <v>1386</v>
      </c>
      <c r="T93" s="452" t="s">
        <v>1386</v>
      </c>
      <c r="U93" s="452" t="s">
        <v>1386</v>
      </c>
      <c r="V93" s="3"/>
      <c r="W93" s="3"/>
      <c r="X93" s="3"/>
      <c r="Y93" s="452" t="s">
        <v>1386</v>
      </c>
      <c r="Z93" s="3"/>
      <c r="AA93" s="3"/>
      <c r="AB93" s="3"/>
      <c r="AC93" s="3"/>
      <c r="AD93" s="452" t="s">
        <v>984</v>
      </c>
      <c r="AE93" s="3"/>
      <c r="AF93" s="452" t="s">
        <v>1386</v>
      </c>
      <c r="AG93" s="452" t="s">
        <v>1386</v>
      </c>
      <c r="AH93" s="3"/>
      <c r="AI93" s="3"/>
      <c r="AJ93" s="3">
        <v>1</v>
      </c>
    </row>
    <row r="94" spans="1:36" s="152" customFormat="1" x14ac:dyDescent="0.2">
      <c r="A94" s="451" t="s">
        <v>1283</v>
      </c>
      <c r="B94" s="35" t="s">
        <v>1387</v>
      </c>
      <c r="C94" s="444">
        <v>8.1</v>
      </c>
      <c r="D94" s="1">
        <v>18.100000000000001</v>
      </c>
      <c r="E94" s="554">
        <v>9</v>
      </c>
      <c r="F94" s="554">
        <v>16</v>
      </c>
      <c r="G94" s="444">
        <f>D94-C94</f>
        <v>10.000000000000002</v>
      </c>
      <c r="H94" s="3"/>
      <c r="I94" s="3"/>
      <c r="J94" s="3"/>
      <c r="K94" s="3"/>
      <c r="L94" s="3"/>
      <c r="M94" s="452" t="s">
        <v>1386</v>
      </c>
      <c r="N94" s="3"/>
      <c r="O94" s="3"/>
      <c r="P94" s="3"/>
      <c r="Q94" s="455"/>
      <c r="R94" s="3"/>
      <c r="S94" s="3"/>
      <c r="T94" s="3"/>
      <c r="U94" s="3"/>
      <c r="V94" s="3"/>
      <c r="W94" s="3"/>
      <c r="X94" s="3"/>
      <c r="Y94" s="3"/>
      <c r="Z94" s="3"/>
      <c r="AA94" s="3"/>
      <c r="AB94" s="3"/>
      <c r="AC94" s="3"/>
      <c r="AD94" s="452" t="s">
        <v>1386</v>
      </c>
      <c r="AE94" s="3"/>
      <c r="AF94" s="3"/>
      <c r="AG94" s="3"/>
      <c r="AH94" s="3"/>
      <c r="AI94" s="3"/>
      <c r="AJ94" s="3">
        <v>1</v>
      </c>
    </row>
    <row r="95" spans="1:36" s="152" customFormat="1" x14ac:dyDescent="0.2">
      <c r="A95" s="465" t="s">
        <v>50</v>
      </c>
      <c r="B95" s="4" t="s">
        <v>1385</v>
      </c>
      <c r="C95" s="444">
        <v>0</v>
      </c>
      <c r="D95" s="1">
        <v>27</v>
      </c>
      <c r="E95" s="554" t="s">
        <v>2745</v>
      </c>
      <c r="F95" s="554">
        <v>27</v>
      </c>
      <c r="G95" s="444">
        <f>D95-C95</f>
        <v>27</v>
      </c>
      <c r="H95" s="3" t="s">
        <v>984</v>
      </c>
      <c r="I95" s="3"/>
      <c r="J95" s="71" t="s">
        <v>1389</v>
      </c>
      <c r="K95" s="3" t="s">
        <v>1386</v>
      </c>
      <c r="L95" s="3" t="s">
        <v>1393</v>
      </c>
      <c r="M95" s="3" t="s">
        <v>1386</v>
      </c>
      <c r="N95" s="3" t="s">
        <v>984</v>
      </c>
      <c r="O95" s="3" t="s">
        <v>1386</v>
      </c>
      <c r="P95" s="3" t="s">
        <v>984</v>
      </c>
      <c r="Q95" s="3" t="s">
        <v>984</v>
      </c>
      <c r="R95" s="3"/>
      <c r="S95" s="16" t="s">
        <v>984</v>
      </c>
      <c r="T95" s="3" t="s">
        <v>1393</v>
      </c>
      <c r="U95" s="3" t="s">
        <v>984</v>
      </c>
      <c r="V95" s="3"/>
      <c r="W95" s="3"/>
      <c r="X95" s="3" t="s">
        <v>1386</v>
      </c>
      <c r="Y95" s="3" t="s">
        <v>984</v>
      </c>
      <c r="Z95" s="3"/>
      <c r="AA95" s="3"/>
      <c r="AB95" s="3"/>
      <c r="AC95" s="3"/>
      <c r="AD95" s="3" t="s">
        <v>1386</v>
      </c>
      <c r="AE95" s="3"/>
      <c r="AF95" s="3" t="s">
        <v>1393</v>
      </c>
      <c r="AG95" s="3" t="s">
        <v>984</v>
      </c>
      <c r="AH95" s="3"/>
      <c r="AI95" s="22" t="s">
        <v>1389</v>
      </c>
      <c r="AJ95" s="3">
        <v>1</v>
      </c>
    </row>
    <row r="96" spans="1:36" s="152" customFormat="1" ht="14.25" x14ac:dyDescent="0.2">
      <c r="A96" s="459" t="s">
        <v>2635</v>
      </c>
      <c r="B96" s="35" t="s">
        <v>1387</v>
      </c>
      <c r="C96" s="8" t="s">
        <v>1392</v>
      </c>
      <c r="D96" s="8"/>
      <c r="E96" s="57" t="s">
        <v>234</v>
      </c>
      <c r="F96" s="57" t="s">
        <v>234</v>
      </c>
      <c r="G96" s="8"/>
      <c r="H96" s="3" t="s">
        <v>1386</v>
      </c>
      <c r="I96" s="3"/>
      <c r="J96" s="16" t="s">
        <v>1386</v>
      </c>
      <c r="K96" s="3"/>
      <c r="L96" s="3" t="s">
        <v>1386</v>
      </c>
      <c r="M96" s="3"/>
      <c r="N96" s="3" t="s">
        <v>1386</v>
      </c>
      <c r="O96" s="3"/>
      <c r="P96" s="3" t="s">
        <v>1386</v>
      </c>
      <c r="Q96" s="3" t="s">
        <v>1386</v>
      </c>
      <c r="R96" s="3"/>
      <c r="S96" s="3"/>
      <c r="T96" s="3" t="s">
        <v>1386</v>
      </c>
      <c r="U96" s="3" t="s">
        <v>1386</v>
      </c>
      <c r="V96" s="3"/>
      <c r="W96" s="3"/>
      <c r="X96" s="3"/>
      <c r="Y96" s="3" t="s">
        <v>1386</v>
      </c>
      <c r="Z96" s="3"/>
      <c r="AA96" s="3"/>
      <c r="AB96" s="3"/>
      <c r="AC96" s="3"/>
      <c r="AD96" s="3"/>
      <c r="AE96" s="3"/>
      <c r="AF96" s="3"/>
      <c r="AG96" s="3" t="s">
        <v>1386</v>
      </c>
      <c r="AH96" s="3"/>
      <c r="AI96" s="16" t="s">
        <v>1386</v>
      </c>
      <c r="AJ96" s="3">
        <v>1</v>
      </c>
    </row>
    <row r="97" spans="1:36" s="152" customFormat="1" ht="14.25" x14ac:dyDescent="0.2">
      <c r="A97" s="8" t="s">
        <v>2636</v>
      </c>
      <c r="B97" s="4" t="s">
        <v>1385</v>
      </c>
      <c r="C97" s="444">
        <v>3</v>
      </c>
      <c r="D97" s="1">
        <v>21.7</v>
      </c>
      <c r="E97" s="534" t="s">
        <v>2712</v>
      </c>
      <c r="F97" s="554"/>
      <c r="G97" s="444">
        <f>D97-C97</f>
        <v>18.7</v>
      </c>
      <c r="H97" s="3"/>
      <c r="I97" s="3"/>
      <c r="J97" s="3"/>
      <c r="K97" s="3"/>
      <c r="L97" s="3"/>
      <c r="M97" s="3"/>
      <c r="N97" s="3"/>
      <c r="O97" s="3"/>
      <c r="P97" s="3"/>
      <c r="Q97" s="3"/>
      <c r="R97" s="3"/>
      <c r="S97" s="3"/>
      <c r="T97" s="3"/>
      <c r="U97" s="3"/>
      <c r="V97" s="3"/>
      <c r="W97" s="3"/>
      <c r="X97" s="3"/>
      <c r="Y97" s="3"/>
      <c r="Z97" s="3"/>
      <c r="AA97" s="3"/>
      <c r="AB97" s="3"/>
      <c r="AC97" s="3" t="s">
        <v>1386</v>
      </c>
      <c r="AD97" s="3"/>
      <c r="AE97" s="3" t="s">
        <v>1386</v>
      </c>
      <c r="AF97" s="3" t="s">
        <v>1386</v>
      </c>
      <c r="AG97" s="3" t="s">
        <v>1386</v>
      </c>
      <c r="AH97" s="3"/>
      <c r="AI97" s="3"/>
      <c r="AJ97" s="3">
        <v>1</v>
      </c>
    </row>
    <row r="98" spans="1:36" s="152" customFormat="1" x14ac:dyDescent="0.2">
      <c r="A98" s="8" t="s">
        <v>1306</v>
      </c>
      <c r="B98" s="4" t="s">
        <v>1385</v>
      </c>
      <c r="C98" s="444">
        <v>3.4</v>
      </c>
      <c r="D98" s="1">
        <v>24.9</v>
      </c>
      <c r="E98" s="554">
        <v>-2.2999999999999998</v>
      </c>
      <c r="F98" s="554" t="s">
        <v>2739</v>
      </c>
      <c r="G98" s="444">
        <f>D98-C98</f>
        <v>21.5</v>
      </c>
      <c r="H98" s="3"/>
      <c r="I98" s="3"/>
      <c r="J98" s="3"/>
      <c r="K98" s="3"/>
      <c r="L98" s="3"/>
      <c r="M98" s="3"/>
      <c r="N98" s="3"/>
      <c r="O98" s="3"/>
      <c r="P98" s="3"/>
      <c r="Q98" s="3"/>
      <c r="R98" s="3"/>
      <c r="S98" s="3"/>
      <c r="T98" s="3"/>
      <c r="U98" s="3"/>
      <c r="V98" s="3"/>
      <c r="W98" s="3"/>
      <c r="X98" s="3"/>
      <c r="Y98" s="3"/>
      <c r="Z98" s="3" t="s">
        <v>1386</v>
      </c>
      <c r="AA98" s="3"/>
      <c r="AB98" s="3"/>
      <c r="AC98" s="3"/>
      <c r="AD98" s="3"/>
      <c r="AE98" s="3"/>
      <c r="AF98" s="3"/>
      <c r="AG98" s="3"/>
      <c r="AH98" s="3"/>
      <c r="AI98" s="3"/>
      <c r="AJ98" s="3">
        <v>1</v>
      </c>
    </row>
    <row r="99" spans="1:36" s="152" customFormat="1" ht="14.25" x14ac:dyDescent="0.2">
      <c r="A99" s="3" t="s">
        <v>2637</v>
      </c>
      <c r="B99" s="4" t="s">
        <v>1387</v>
      </c>
      <c r="C99" s="3" t="s">
        <v>1392</v>
      </c>
      <c r="D99" s="3"/>
      <c r="E99" s="57" t="s">
        <v>234</v>
      </c>
      <c r="F99" s="57" t="s">
        <v>234</v>
      </c>
      <c r="G99" s="3"/>
      <c r="H99" s="3"/>
      <c r="I99" s="3"/>
      <c r="J99" s="3"/>
      <c r="K99" s="3"/>
      <c r="L99" s="3"/>
      <c r="M99" s="3"/>
      <c r="N99" s="3"/>
      <c r="O99" s="3"/>
      <c r="P99" s="3"/>
      <c r="Q99" s="3"/>
      <c r="R99" s="3"/>
      <c r="S99" s="3"/>
      <c r="T99" s="3"/>
      <c r="U99" s="3"/>
      <c r="V99" s="3"/>
      <c r="W99" s="3"/>
      <c r="X99" s="3"/>
      <c r="Y99" s="3"/>
      <c r="Z99" s="3"/>
      <c r="AA99" s="3"/>
      <c r="AB99" s="3"/>
      <c r="AC99" s="3" t="s">
        <v>1386</v>
      </c>
      <c r="AD99" s="3"/>
      <c r="AE99" s="3" t="s">
        <v>1386</v>
      </c>
      <c r="AF99" s="3"/>
      <c r="AG99" s="3"/>
      <c r="AH99" s="3"/>
      <c r="AI99" s="3"/>
      <c r="AJ99" s="3">
        <v>1</v>
      </c>
    </row>
    <row r="100" spans="1:36" s="152" customFormat="1" x14ac:dyDescent="0.2">
      <c r="A100" s="3" t="s">
        <v>1420</v>
      </c>
      <c r="B100" s="4" t="s">
        <v>1391</v>
      </c>
      <c r="C100" s="3" t="s">
        <v>1392</v>
      </c>
      <c r="D100" s="3"/>
      <c r="E100" s="627" t="s">
        <v>2712</v>
      </c>
      <c r="F100" s="57"/>
      <c r="G100" s="3"/>
      <c r="H100" s="3"/>
      <c r="I100" s="3"/>
      <c r="J100" s="3"/>
      <c r="K100" s="3"/>
      <c r="L100" s="3" t="s">
        <v>1386</v>
      </c>
      <c r="M100" s="3"/>
      <c r="N100" s="3"/>
      <c r="O100" s="3"/>
      <c r="P100" s="3"/>
      <c r="Q100" s="3"/>
      <c r="R100" s="3"/>
      <c r="S100" s="3"/>
      <c r="T100" s="3" t="s">
        <v>1386</v>
      </c>
      <c r="U100" s="3"/>
      <c r="V100" s="3"/>
      <c r="W100" s="3"/>
      <c r="X100" s="3"/>
      <c r="Y100" s="3"/>
      <c r="Z100" s="3" t="s">
        <v>1386</v>
      </c>
      <c r="AA100" s="3"/>
      <c r="AB100" s="3" t="s">
        <v>1386</v>
      </c>
      <c r="AC100" s="3" t="s">
        <v>1386</v>
      </c>
      <c r="AD100" s="3"/>
      <c r="AE100" s="3"/>
      <c r="AF100" s="3"/>
      <c r="AG100" s="3"/>
      <c r="AH100" s="3"/>
      <c r="AI100" s="3"/>
      <c r="AJ100" s="3">
        <v>1</v>
      </c>
    </row>
    <row r="101" spans="1:36" s="152" customFormat="1" x14ac:dyDescent="0.2">
      <c r="A101" s="8" t="s">
        <v>1421</v>
      </c>
      <c r="B101" s="4" t="s">
        <v>1385</v>
      </c>
      <c r="C101" s="444">
        <v>-12</v>
      </c>
      <c r="D101" s="1">
        <v>21.7</v>
      </c>
      <c r="E101" s="534" t="s">
        <v>2712</v>
      </c>
      <c r="F101" s="554"/>
      <c r="G101" s="444">
        <f>D101-C101</f>
        <v>33.700000000000003</v>
      </c>
      <c r="H101" s="3"/>
      <c r="I101" s="3"/>
      <c r="J101" s="3"/>
      <c r="K101" s="3"/>
      <c r="L101" s="3"/>
      <c r="M101" s="3"/>
      <c r="N101" s="3"/>
      <c r="O101" s="3"/>
      <c r="P101" s="3"/>
      <c r="Q101" s="3"/>
      <c r="R101" s="3"/>
      <c r="S101" s="3"/>
      <c r="T101" s="3"/>
      <c r="U101" s="3"/>
      <c r="V101" s="3"/>
      <c r="W101" s="3"/>
      <c r="X101" s="3"/>
      <c r="Y101" s="3" t="s">
        <v>1386</v>
      </c>
      <c r="Z101" s="3" t="s">
        <v>1386</v>
      </c>
      <c r="AA101" s="3"/>
      <c r="AB101" s="3"/>
      <c r="AC101" s="3"/>
      <c r="AD101" s="3"/>
      <c r="AE101" s="3"/>
      <c r="AF101" s="3"/>
      <c r="AG101" s="3"/>
      <c r="AH101" s="3"/>
      <c r="AI101" s="3"/>
      <c r="AJ101" s="3">
        <v>1</v>
      </c>
    </row>
    <row r="102" spans="1:36" s="152" customFormat="1" ht="14.25" x14ac:dyDescent="0.2">
      <c r="A102" s="8" t="s">
        <v>2638</v>
      </c>
      <c r="B102" s="4" t="s">
        <v>1385</v>
      </c>
      <c r="C102" s="444">
        <v>-6.7</v>
      </c>
      <c r="D102" s="1">
        <v>16.3</v>
      </c>
      <c r="E102" s="554" t="s">
        <v>234</v>
      </c>
      <c r="F102" s="554" t="s">
        <v>234</v>
      </c>
      <c r="G102" s="444">
        <f>D102-C102</f>
        <v>23</v>
      </c>
      <c r="H102" s="3"/>
      <c r="I102" s="3"/>
      <c r="J102" s="3"/>
      <c r="K102" s="3"/>
      <c r="L102" s="3" t="s">
        <v>1386</v>
      </c>
      <c r="M102" s="3"/>
      <c r="N102" s="3"/>
      <c r="O102" s="3"/>
      <c r="P102" s="3"/>
      <c r="Q102" s="3"/>
      <c r="R102" s="3"/>
      <c r="S102" s="3" t="s">
        <v>1386</v>
      </c>
      <c r="T102" s="3" t="s">
        <v>1386</v>
      </c>
      <c r="U102" s="3"/>
      <c r="V102" s="3"/>
      <c r="W102" s="3"/>
      <c r="X102" s="3"/>
      <c r="Y102" s="3"/>
      <c r="Z102" s="3" t="s">
        <v>1386</v>
      </c>
      <c r="AA102" s="3"/>
      <c r="AB102" s="3"/>
      <c r="AC102" s="3"/>
      <c r="AD102" s="3"/>
      <c r="AE102" s="3" t="s">
        <v>1386</v>
      </c>
      <c r="AF102" s="3"/>
      <c r="AG102" s="3"/>
      <c r="AH102" s="3"/>
      <c r="AI102" s="3"/>
      <c r="AJ102" s="3">
        <v>1</v>
      </c>
    </row>
    <row r="103" spans="1:36" s="152" customFormat="1" x14ac:dyDescent="0.2">
      <c r="A103" s="8" t="s">
        <v>57</v>
      </c>
      <c r="B103" s="4" t="s">
        <v>1385</v>
      </c>
      <c r="C103" s="444">
        <v>16.5</v>
      </c>
      <c r="D103" s="1">
        <v>26.4</v>
      </c>
      <c r="E103" s="554" t="s">
        <v>2751</v>
      </c>
      <c r="F103" s="554" t="s">
        <v>2740</v>
      </c>
      <c r="G103" s="444">
        <f>D103-C103</f>
        <v>9.8999999999999986</v>
      </c>
      <c r="H103" s="3"/>
      <c r="I103" s="3"/>
      <c r="J103" s="3"/>
      <c r="K103" s="3"/>
      <c r="L103" s="3"/>
      <c r="M103" s="3"/>
      <c r="N103" s="3"/>
      <c r="O103" s="3"/>
      <c r="P103" s="3"/>
      <c r="Q103" s="3"/>
      <c r="R103" s="3"/>
      <c r="S103" s="3"/>
      <c r="T103" s="3"/>
      <c r="U103" s="3"/>
      <c r="V103" s="3"/>
      <c r="W103" s="3"/>
      <c r="X103" s="3"/>
      <c r="Y103" s="3"/>
      <c r="Z103" s="3"/>
      <c r="AA103" s="3"/>
      <c r="AB103" s="3"/>
      <c r="AC103" s="3" t="s">
        <v>1386</v>
      </c>
      <c r="AD103" s="3"/>
      <c r="AE103" s="3"/>
      <c r="AF103" s="3"/>
      <c r="AG103" s="3"/>
      <c r="AH103" s="3"/>
      <c r="AI103" s="3"/>
      <c r="AJ103" s="3">
        <v>1</v>
      </c>
    </row>
    <row r="104" spans="1:36" s="152" customFormat="1" x14ac:dyDescent="0.2">
      <c r="A104" s="8" t="s">
        <v>1422</v>
      </c>
      <c r="B104" s="4" t="s">
        <v>1385</v>
      </c>
      <c r="C104" s="22">
        <v>-3.4</v>
      </c>
      <c r="D104" s="22">
        <v>27.7</v>
      </c>
      <c r="E104" s="596" t="s">
        <v>2745</v>
      </c>
      <c r="F104" s="596" t="s">
        <v>2739</v>
      </c>
      <c r="G104" s="474">
        <f>D104-C104</f>
        <v>31.099999999999998</v>
      </c>
      <c r="H104" s="3"/>
      <c r="I104" s="3"/>
      <c r="J104" s="3"/>
      <c r="K104" s="3"/>
      <c r="L104" s="3" t="s">
        <v>1386</v>
      </c>
      <c r="M104" s="3"/>
      <c r="N104" s="3"/>
      <c r="O104" s="3"/>
      <c r="P104" s="3" t="s">
        <v>1386</v>
      </c>
      <c r="Q104" s="3"/>
      <c r="R104" s="3" t="s">
        <v>1386</v>
      </c>
      <c r="S104" s="3"/>
      <c r="T104" s="3" t="s">
        <v>1386</v>
      </c>
      <c r="U104" s="3"/>
      <c r="V104" s="3"/>
      <c r="W104" s="3"/>
      <c r="X104" s="3"/>
      <c r="Y104" s="3"/>
      <c r="Z104" s="3"/>
      <c r="AA104" s="3" t="s">
        <v>1386</v>
      </c>
      <c r="AB104" s="3"/>
      <c r="AC104" s="3"/>
      <c r="AD104" s="3"/>
      <c r="AE104" s="3" t="s">
        <v>1386</v>
      </c>
      <c r="AF104" s="3"/>
      <c r="AG104" s="3"/>
      <c r="AH104" s="3"/>
      <c r="AI104" s="3"/>
      <c r="AJ104" s="3">
        <v>1</v>
      </c>
    </row>
    <row r="105" spans="1:36" s="152" customFormat="1" x14ac:dyDescent="0.2">
      <c r="A105" s="475" t="s">
        <v>1423</v>
      </c>
      <c r="B105" s="446" t="s">
        <v>1387</v>
      </c>
      <c r="C105" s="448">
        <v>4.4000000000000004</v>
      </c>
      <c r="D105" s="447">
        <v>23.2</v>
      </c>
      <c r="E105" s="621" t="s">
        <v>234</v>
      </c>
      <c r="F105" s="621" t="s">
        <v>234</v>
      </c>
      <c r="G105" s="448">
        <f>D105-C105</f>
        <v>18.799999999999997</v>
      </c>
      <c r="H105" s="464"/>
      <c r="I105" s="464"/>
      <c r="J105" s="464"/>
      <c r="K105" s="464"/>
      <c r="L105" s="464" t="s">
        <v>1386</v>
      </c>
      <c r="M105" s="464"/>
      <c r="N105" s="464"/>
      <c r="O105" s="464"/>
      <c r="P105" s="464"/>
      <c r="Q105" s="464"/>
      <c r="R105" s="464"/>
      <c r="S105" s="464"/>
      <c r="T105" s="464" t="s">
        <v>1386</v>
      </c>
      <c r="U105" s="464"/>
      <c r="V105" s="464"/>
      <c r="W105" s="464"/>
      <c r="X105" s="464"/>
      <c r="Y105" s="464"/>
      <c r="Z105" s="464"/>
      <c r="AA105" s="464"/>
      <c r="AB105" s="464"/>
      <c r="AC105" s="464"/>
      <c r="AD105" s="464"/>
      <c r="AE105" s="464"/>
      <c r="AF105" s="464"/>
      <c r="AG105" s="464"/>
      <c r="AH105" s="464"/>
      <c r="AI105" s="464"/>
      <c r="AJ105" s="3">
        <v>1</v>
      </c>
    </row>
    <row r="106" spans="1:36" s="152" customFormat="1" ht="14.25" x14ac:dyDescent="0.2">
      <c r="A106" s="475" t="s">
        <v>2639</v>
      </c>
      <c r="B106" s="446" t="s">
        <v>1387</v>
      </c>
      <c r="C106" s="448">
        <v>0</v>
      </c>
      <c r="D106" s="447">
        <v>25.6</v>
      </c>
      <c r="E106" s="628" t="s">
        <v>2712</v>
      </c>
      <c r="F106" s="621"/>
      <c r="G106" s="448">
        <f>D106-C106</f>
        <v>25.6</v>
      </c>
      <c r="H106" s="464" t="s">
        <v>1386</v>
      </c>
      <c r="I106" s="464" t="s">
        <v>1386</v>
      </c>
      <c r="J106" s="464" t="s">
        <v>1386</v>
      </c>
      <c r="K106" s="464"/>
      <c r="L106" s="464" t="s">
        <v>1393</v>
      </c>
      <c r="M106" s="464" t="s">
        <v>1386</v>
      </c>
      <c r="N106" s="464" t="s">
        <v>1393</v>
      </c>
      <c r="O106" s="464"/>
      <c r="P106" s="464"/>
      <c r="Q106" s="464"/>
      <c r="R106" s="464"/>
      <c r="S106" s="464"/>
      <c r="T106" s="464"/>
      <c r="U106" s="464"/>
      <c r="V106" s="464"/>
      <c r="W106" s="464"/>
      <c r="X106" s="464"/>
      <c r="Y106" s="464" t="s">
        <v>1386</v>
      </c>
      <c r="Z106" s="464" t="s">
        <v>1386</v>
      </c>
      <c r="AA106" s="464"/>
      <c r="AB106" s="464"/>
      <c r="AC106" s="464"/>
      <c r="AD106" s="464"/>
      <c r="AE106" s="464"/>
      <c r="AF106" s="464"/>
      <c r="AG106" s="464"/>
      <c r="AH106" s="464"/>
      <c r="AI106" s="464" t="s">
        <v>1386</v>
      </c>
      <c r="AJ106" s="3">
        <v>1</v>
      </c>
    </row>
    <row r="107" spans="1:36" s="152" customFormat="1" ht="14.25" x14ac:dyDescent="0.2">
      <c r="A107" s="465" t="s">
        <v>2640</v>
      </c>
      <c r="B107" s="4" t="s">
        <v>1385</v>
      </c>
      <c r="C107" s="444">
        <v>9.3000000000000007</v>
      </c>
      <c r="D107" s="1">
        <v>21.3</v>
      </c>
      <c r="E107" s="554">
        <v>5.6</v>
      </c>
      <c r="F107" s="554">
        <v>22.8</v>
      </c>
      <c r="G107" s="444">
        <f>D107-C107</f>
        <v>12</v>
      </c>
      <c r="H107" s="3"/>
      <c r="I107" s="3"/>
      <c r="J107" s="3"/>
      <c r="K107" s="3"/>
      <c r="L107" s="452" t="s">
        <v>1386</v>
      </c>
      <c r="M107" s="3"/>
      <c r="N107" s="452" t="s">
        <v>1386</v>
      </c>
      <c r="O107" s="452" t="s">
        <v>1386</v>
      </c>
      <c r="P107" s="452" t="s">
        <v>1386</v>
      </c>
      <c r="Q107" s="452" t="s">
        <v>1386</v>
      </c>
      <c r="R107" s="452" t="s">
        <v>1386</v>
      </c>
      <c r="S107" s="3"/>
      <c r="T107" s="452" t="s">
        <v>1386</v>
      </c>
      <c r="U107" s="452" t="s">
        <v>1386</v>
      </c>
      <c r="V107" s="452" t="s">
        <v>1386</v>
      </c>
      <c r="W107" s="452" t="s">
        <v>1386</v>
      </c>
      <c r="X107" s="3"/>
      <c r="Y107" s="3"/>
      <c r="Z107" s="3"/>
      <c r="AA107" s="3"/>
      <c r="AB107" s="3"/>
      <c r="AC107" s="3"/>
      <c r="AD107" s="3"/>
      <c r="AE107" s="3"/>
      <c r="AF107" s="3"/>
      <c r="AG107" s="3"/>
      <c r="AH107" s="3"/>
      <c r="AI107" s="452" t="s">
        <v>1386</v>
      </c>
      <c r="AJ107" s="3">
        <v>1</v>
      </c>
    </row>
    <row r="108" spans="1:36" s="152" customFormat="1" x14ac:dyDescent="0.2">
      <c r="A108" s="1" t="s">
        <v>2641</v>
      </c>
      <c r="B108" s="4" t="s">
        <v>1391</v>
      </c>
      <c r="C108" s="444">
        <v>-8.9</v>
      </c>
      <c r="D108" s="1">
        <v>10.8</v>
      </c>
      <c r="E108" s="554" t="s">
        <v>234</v>
      </c>
      <c r="F108" s="554" t="s">
        <v>234</v>
      </c>
      <c r="G108" s="444">
        <f>D108-C108</f>
        <v>19.700000000000003</v>
      </c>
      <c r="H108" s="1"/>
      <c r="I108" s="1"/>
      <c r="J108" s="1"/>
      <c r="K108" s="1"/>
      <c r="L108" s="1"/>
      <c r="M108" s="1"/>
      <c r="N108" s="1"/>
      <c r="O108" s="1"/>
      <c r="P108" s="1"/>
      <c r="Q108" s="1"/>
      <c r="R108" s="1"/>
      <c r="S108" s="1"/>
      <c r="T108" s="1"/>
      <c r="U108" s="1"/>
      <c r="V108" s="1"/>
      <c r="W108" s="1"/>
      <c r="X108" s="1"/>
      <c r="Y108" s="1"/>
      <c r="Z108" s="1"/>
      <c r="AA108" s="1"/>
      <c r="AB108" s="1"/>
      <c r="AC108" s="1" t="s">
        <v>1386</v>
      </c>
      <c r="AD108" s="1"/>
      <c r="AE108" s="1"/>
      <c r="AF108" s="1"/>
      <c r="AG108" s="1"/>
      <c r="AH108" s="1"/>
      <c r="AI108" s="1"/>
      <c r="AJ108" s="3">
        <v>1</v>
      </c>
    </row>
    <row r="109" spans="1:36" s="152" customFormat="1" x14ac:dyDescent="0.2">
      <c r="A109" s="466" t="s">
        <v>2642</v>
      </c>
      <c r="B109" s="467" t="s">
        <v>1400</v>
      </c>
      <c r="C109" s="472">
        <v>11.3</v>
      </c>
      <c r="D109" s="473">
        <v>13.8</v>
      </c>
      <c r="E109" s="623">
        <v>9.4</v>
      </c>
      <c r="F109" s="623">
        <v>15.3</v>
      </c>
      <c r="G109" s="472">
        <f>D109-C109</f>
        <v>2.5</v>
      </c>
      <c r="H109" s="469"/>
      <c r="I109" s="469"/>
      <c r="J109" s="469"/>
      <c r="K109" s="469"/>
      <c r="L109" s="469" t="s">
        <v>1386</v>
      </c>
      <c r="M109" s="469"/>
      <c r="N109" s="469" t="s">
        <v>1386</v>
      </c>
      <c r="O109" s="469"/>
      <c r="P109" s="469"/>
      <c r="Q109" s="469"/>
      <c r="R109" s="469"/>
      <c r="S109" s="469"/>
      <c r="T109" s="469" t="s">
        <v>1386</v>
      </c>
      <c r="U109" s="469"/>
      <c r="V109" s="469"/>
      <c r="W109" s="469"/>
      <c r="X109" s="469"/>
      <c r="Y109" s="469"/>
      <c r="Z109" s="469"/>
      <c r="AA109" s="469"/>
      <c r="AB109" s="469" t="s">
        <v>1386</v>
      </c>
      <c r="AC109" s="469"/>
      <c r="AD109" s="469"/>
      <c r="AE109" s="469"/>
      <c r="AF109" s="469" t="s">
        <v>1386</v>
      </c>
      <c r="AG109" s="469" t="s">
        <v>1386</v>
      </c>
      <c r="AH109" s="469" t="s">
        <v>1386</v>
      </c>
      <c r="AI109" s="469"/>
      <c r="AJ109" s="3">
        <v>1</v>
      </c>
    </row>
    <row r="110" spans="1:36" s="152" customFormat="1" x14ac:dyDescent="0.2">
      <c r="A110" s="8" t="s">
        <v>445</v>
      </c>
      <c r="B110" s="4" t="s">
        <v>1385</v>
      </c>
      <c r="C110" s="444">
        <v>-5.5</v>
      </c>
      <c r="D110" s="1">
        <v>18.5</v>
      </c>
      <c r="E110" s="554" t="s">
        <v>2718</v>
      </c>
      <c r="F110" s="554">
        <v>21</v>
      </c>
      <c r="G110" s="444">
        <f>D110-C110</f>
        <v>24</v>
      </c>
      <c r="H110" s="3"/>
      <c r="I110" s="3" t="s">
        <v>1409</v>
      </c>
      <c r="J110" s="3"/>
      <c r="K110" s="3"/>
      <c r="L110" s="3" t="s">
        <v>984</v>
      </c>
      <c r="M110" s="3" t="s">
        <v>984</v>
      </c>
      <c r="N110" s="3"/>
      <c r="O110" s="3"/>
      <c r="P110" s="3"/>
      <c r="Q110" s="3"/>
      <c r="R110" s="3"/>
      <c r="S110" s="3"/>
      <c r="T110" s="3" t="s">
        <v>984</v>
      </c>
      <c r="U110" s="3" t="s">
        <v>984</v>
      </c>
      <c r="V110" s="3"/>
      <c r="W110" s="3"/>
      <c r="X110" s="3"/>
      <c r="Y110" s="3"/>
      <c r="Z110" s="3"/>
      <c r="AA110" s="3"/>
      <c r="AB110" s="3"/>
      <c r="AC110" s="3"/>
      <c r="AD110" s="3"/>
      <c r="AE110" s="3"/>
      <c r="AF110" s="3"/>
      <c r="AG110" s="3"/>
      <c r="AH110" s="3"/>
      <c r="AI110" s="3"/>
      <c r="AJ110" s="3">
        <v>1</v>
      </c>
    </row>
    <row r="111" spans="1:36" s="152" customFormat="1" x14ac:dyDescent="0.2">
      <c r="A111" s="456" t="s">
        <v>1424</v>
      </c>
      <c r="B111" s="35" t="s">
        <v>1387</v>
      </c>
      <c r="C111" s="444">
        <v>6.2</v>
      </c>
      <c r="D111" s="1">
        <v>18.5</v>
      </c>
      <c r="E111" s="554" t="s">
        <v>234</v>
      </c>
      <c r="F111" s="554" t="s">
        <v>234</v>
      </c>
      <c r="G111" s="444">
        <f>D111-C111</f>
        <v>12.3</v>
      </c>
      <c r="H111" s="3"/>
      <c r="I111" s="3"/>
      <c r="J111" s="3"/>
      <c r="K111" s="3"/>
      <c r="L111" s="452" t="s">
        <v>1386</v>
      </c>
      <c r="M111" s="452" t="s">
        <v>1386</v>
      </c>
      <c r="N111" s="3"/>
      <c r="O111" s="3"/>
      <c r="P111" s="3"/>
      <c r="Q111" s="3"/>
      <c r="R111" s="3"/>
      <c r="S111" s="3"/>
      <c r="T111" s="452" t="s">
        <v>1386</v>
      </c>
      <c r="U111" s="452" t="s">
        <v>1386</v>
      </c>
      <c r="V111" s="3"/>
      <c r="W111" s="3"/>
      <c r="X111" s="3"/>
      <c r="Y111" s="3"/>
      <c r="Z111" s="3"/>
      <c r="AA111" s="3"/>
      <c r="AB111" s="3"/>
      <c r="AC111" s="3"/>
      <c r="AD111" s="3"/>
      <c r="AE111" s="3"/>
      <c r="AF111" s="3"/>
      <c r="AG111" s="3"/>
      <c r="AH111" s="3"/>
      <c r="AI111" s="3"/>
      <c r="AJ111" s="3">
        <v>1</v>
      </c>
    </row>
    <row r="112" spans="1:36" s="152" customFormat="1" x14ac:dyDescent="0.2">
      <c r="A112" s="465" t="s">
        <v>1425</v>
      </c>
      <c r="B112" s="4" t="s">
        <v>1385</v>
      </c>
      <c r="C112" s="444">
        <v>-6.7</v>
      </c>
      <c r="D112" s="1">
        <v>24.2</v>
      </c>
      <c r="E112" s="554" t="s">
        <v>234</v>
      </c>
      <c r="F112" s="554" t="s">
        <v>234</v>
      </c>
      <c r="G112" s="444">
        <f>D112-C112</f>
        <v>30.9</v>
      </c>
      <c r="H112" s="3"/>
      <c r="I112" s="3"/>
      <c r="J112" s="3"/>
      <c r="K112" s="3"/>
      <c r="L112" s="3"/>
      <c r="M112" s="3"/>
      <c r="N112" s="3"/>
      <c r="O112" s="3"/>
      <c r="P112" s="3"/>
      <c r="Q112" s="3"/>
      <c r="R112" s="3"/>
      <c r="S112" s="3"/>
      <c r="T112" s="3"/>
      <c r="U112" s="3"/>
      <c r="V112" s="3"/>
      <c r="W112" s="3"/>
      <c r="X112" s="3"/>
      <c r="Y112" s="3"/>
      <c r="Z112" s="3"/>
      <c r="AA112" s="3"/>
      <c r="AB112" s="3"/>
      <c r="AC112" s="452" t="s">
        <v>1386</v>
      </c>
      <c r="AD112" s="3"/>
      <c r="AE112" s="3"/>
      <c r="AF112" s="3"/>
      <c r="AG112" s="3"/>
      <c r="AH112" s="3"/>
      <c r="AI112" s="3"/>
      <c r="AJ112" s="3">
        <v>1</v>
      </c>
    </row>
    <row r="113" spans="1:36" s="152" customFormat="1" ht="14.25" x14ac:dyDescent="0.2">
      <c r="A113" s="8" t="s">
        <v>2643</v>
      </c>
      <c r="B113" s="4" t="s">
        <v>1385</v>
      </c>
      <c r="C113" s="8" t="s">
        <v>1392</v>
      </c>
      <c r="D113" s="8"/>
      <c r="E113" s="554" t="s">
        <v>234</v>
      </c>
      <c r="F113" s="554" t="s">
        <v>234</v>
      </c>
      <c r="G113" s="8"/>
      <c r="H113" s="3"/>
      <c r="I113" s="3"/>
      <c r="J113" s="3"/>
      <c r="K113" s="3"/>
      <c r="L113" s="3"/>
      <c r="M113" s="3"/>
      <c r="N113" s="3"/>
      <c r="O113" s="3"/>
      <c r="P113" s="3"/>
      <c r="Q113" s="3"/>
      <c r="R113" s="3"/>
      <c r="S113" s="3"/>
      <c r="T113" s="3"/>
      <c r="U113" s="3"/>
      <c r="V113" s="3"/>
      <c r="W113" s="3"/>
      <c r="X113" s="3"/>
      <c r="Y113" s="3"/>
      <c r="Z113" s="3"/>
      <c r="AA113" s="3" t="s">
        <v>1386</v>
      </c>
      <c r="AB113" s="3"/>
      <c r="AC113" s="3" t="s">
        <v>1386</v>
      </c>
      <c r="AD113" s="3"/>
      <c r="AE113" s="3"/>
      <c r="AF113" s="3"/>
      <c r="AG113" s="3"/>
      <c r="AH113" s="3"/>
      <c r="AI113" s="3"/>
      <c r="AJ113" s="3">
        <v>1</v>
      </c>
    </row>
    <row r="114" spans="1:36" s="152" customFormat="1" ht="14.25" x14ac:dyDescent="0.2">
      <c r="A114" s="8" t="s">
        <v>2644</v>
      </c>
      <c r="B114" s="4" t="s">
        <v>1385</v>
      </c>
      <c r="C114" s="8" t="s">
        <v>1392</v>
      </c>
      <c r="D114" s="8"/>
      <c r="E114" s="554" t="s">
        <v>234</v>
      </c>
      <c r="F114" s="554" t="s">
        <v>234</v>
      </c>
      <c r="G114" s="8"/>
      <c r="H114" s="3"/>
      <c r="I114" s="3"/>
      <c r="J114" s="3"/>
      <c r="K114" s="3"/>
      <c r="L114" s="3"/>
      <c r="M114" s="3"/>
      <c r="N114" s="3"/>
      <c r="O114" s="3"/>
      <c r="P114" s="3"/>
      <c r="Q114" s="3"/>
      <c r="R114" s="3"/>
      <c r="S114" s="3"/>
      <c r="T114" s="3"/>
      <c r="U114" s="3"/>
      <c r="V114" s="3"/>
      <c r="W114" s="3"/>
      <c r="X114" s="3"/>
      <c r="Y114" s="3"/>
      <c r="Z114" s="3" t="s">
        <v>1386</v>
      </c>
      <c r="AA114" s="3"/>
      <c r="AB114" s="3"/>
      <c r="AC114" s="3"/>
      <c r="AD114" s="3"/>
      <c r="AE114" s="3"/>
      <c r="AF114" s="3"/>
      <c r="AG114" s="3"/>
      <c r="AH114" s="3"/>
      <c r="AI114" s="3"/>
      <c r="AJ114" s="3">
        <v>1</v>
      </c>
    </row>
    <row r="115" spans="1:36" s="152" customFormat="1" x14ac:dyDescent="0.2">
      <c r="A115" s="8" t="s">
        <v>168</v>
      </c>
      <c r="B115" s="4" t="s">
        <v>1385</v>
      </c>
      <c r="C115" s="444">
        <v>13.6</v>
      </c>
      <c r="D115" s="1">
        <v>27.7</v>
      </c>
      <c r="E115" s="554">
        <v>5</v>
      </c>
      <c r="F115" s="554" t="s">
        <v>804</v>
      </c>
      <c r="G115" s="444">
        <f>D115-C115</f>
        <v>14.1</v>
      </c>
      <c r="H115" s="3"/>
      <c r="I115" s="3"/>
      <c r="J115" s="3"/>
      <c r="K115" s="3"/>
      <c r="L115" s="471" t="s">
        <v>1386</v>
      </c>
      <c r="M115" s="3"/>
      <c r="N115" s="452" t="s">
        <v>1386</v>
      </c>
      <c r="O115" s="3"/>
      <c r="P115" s="3"/>
      <c r="Q115" s="471" t="s">
        <v>1386</v>
      </c>
      <c r="R115" s="452" t="s">
        <v>1386</v>
      </c>
      <c r="S115" s="3"/>
      <c r="T115" s="471" t="s">
        <v>1386</v>
      </c>
      <c r="U115" s="3"/>
      <c r="V115" s="3"/>
      <c r="W115" s="3"/>
      <c r="X115" s="3"/>
      <c r="Y115" s="3"/>
      <c r="Z115" s="3"/>
      <c r="AA115" s="3"/>
      <c r="AB115" s="3"/>
      <c r="AC115" s="3"/>
      <c r="AD115" s="3"/>
      <c r="AE115" s="3"/>
      <c r="AF115" s="3"/>
      <c r="AG115" s="3"/>
      <c r="AH115" s="3"/>
      <c r="AI115" s="3"/>
      <c r="AJ115" s="3">
        <v>1</v>
      </c>
    </row>
    <row r="116" spans="1:36" s="152" customFormat="1" x14ac:dyDescent="0.2">
      <c r="A116" s="3" t="s">
        <v>1426</v>
      </c>
      <c r="B116" s="4" t="s">
        <v>1397</v>
      </c>
      <c r="C116" s="444">
        <v>9.1</v>
      </c>
      <c r="D116" s="1">
        <v>25</v>
      </c>
      <c r="E116" s="554">
        <v>8</v>
      </c>
      <c r="F116" s="554">
        <v>26.6</v>
      </c>
      <c r="G116" s="444">
        <f>D116-C116</f>
        <v>15.9</v>
      </c>
      <c r="H116" s="3"/>
      <c r="I116" s="16" t="s">
        <v>984</v>
      </c>
      <c r="J116" s="16" t="s">
        <v>984</v>
      </c>
      <c r="K116" s="16" t="s">
        <v>984</v>
      </c>
      <c r="L116" s="3"/>
      <c r="M116" s="3"/>
      <c r="N116" s="3"/>
      <c r="O116" s="3"/>
      <c r="P116" s="3"/>
      <c r="Q116" s="3"/>
      <c r="R116" s="3"/>
      <c r="S116" s="3"/>
      <c r="T116" s="3"/>
      <c r="U116" s="3"/>
      <c r="V116" s="3"/>
      <c r="W116" s="3"/>
      <c r="X116" s="3" t="s">
        <v>1386</v>
      </c>
      <c r="Y116" s="3"/>
      <c r="Z116" s="3" t="s">
        <v>1386</v>
      </c>
      <c r="AA116" s="3" t="s">
        <v>1386</v>
      </c>
      <c r="AB116" s="3" t="s">
        <v>1386</v>
      </c>
      <c r="AC116" s="3" t="s">
        <v>1386</v>
      </c>
      <c r="AD116" s="3" t="s">
        <v>1386</v>
      </c>
      <c r="AE116" s="3" t="s">
        <v>1386</v>
      </c>
      <c r="AF116" s="3"/>
      <c r="AG116" s="3" t="s">
        <v>1386</v>
      </c>
      <c r="AH116" s="3" t="s">
        <v>1386</v>
      </c>
      <c r="AI116" s="3"/>
      <c r="AJ116" s="3">
        <v>1</v>
      </c>
    </row>
    <row r="117" spans="1:36" s="152" customFormat="1" x14ac:dyDescent="0.2">
      <c r="A117" s="465" t="s">
        <v>79</v>
      </c>
      <c r="B117" s="4" t="s">
        <v>1385</v>
      </c>
      <c r="C117" s="444">
        <v>13.3</v>
      </c>
      <c r="D117" s="1">
        <v>25</v>
      </c>
      <c r="E117" s="554">
        <v>12.6</v>
      </c>
      <c r="F117" s="554">
        <v>26.6</v>
      </c>
      <c r="G117" s="444">
        <f>D117-C117</f>
        <v>11.7</v>
      </c>
      <c r="H117" s="471" t="s">
        <v>984</v>
      </c>
      <c r="I117" s="471" t="s">
        <v>984</v>
      </c>
      <c r="J117" s="471" t="s">
        <v>984</v>
      </c>
      <c r="K117" s="471" t="s">
        <v>984</v>
      </c>
      <c r="L117" s="452" t="s">
        <v>1386</v>
      </c>
      <c r="M117" s="471" t="s">
        <v>1386</v>
      </c>
      <c r="N117" s="452" t="s">
        <v>1386</v>
      </c>
      <c r="O117" s="471" t="s">
        <v>1386</v>
      </c>
      <c r="P117" s="471" t="s">
        <v>1386</v>
      </c>
      <c r="Q117" s="452" t="s">
        <v>1386</v>
      </c>
      <c r="R117" s="3"/>
      <c r="S117" s="22" t="s">
        <v>1389</v>
      </c>
      <c r="T117" s="452" t="s">
        <v>1386</v>
      </c>
      <c r="U117" s="452" t="s">
        <v>1386</v>
      </c>
      <c r="V117" s="3"/>
      <c r="W117" s="3"/>
      <c r="X117" s="471" t="s">
        <v>984</v>
      </c>
      <c r="Y117" s="471" t="s">
        <v>984</v>
      </c>
      <c r="Z117" s="3"/>
      <c r="AA117" s="3"/>
      <c r="AB117" s="471" t="s">
        <v>984</v>
      </c>
      <c r="AC117" s="452" t="s">
        <v>1386</v>
      </c>
      <c r="AD117" s="471" t="s">
        <v>984</v>
      </c>
      <c r="AE117" s="452" t="s">
        <v>1386</v>
      </c>
      <c r="AF117" s="471" t="s">
        <v>984</v>
      </c>
      <c r="AG117" s="471" t="s">
        <v>984</v>
      </c>
      <c r="AH117" s="452" t="s">
        <v>984</v>
      </c>
      <c r="AI117" s="471" t="s">
        <v>1386</v>
      </c>
      <c r="AJ117" s="3">
        <v>1</v>
      </c>
    </row>
    <row r="118" spans="1:36" s="152" customFormat="1" x14ac:dyDescent="0.2">
      <c r="A118" s="456" t="s">
        <v>919</v>
      </c>
      <c r="B118" s="35" t="s">
        <v>1387</v>
      </c>
      <c r="C118" s="444">
        <v>13.3</v>
      </c>
      <c r="D118" s="1">
        <v>23.9</v>
      </c>
      <c r="E118" s="554">
        <v>12.6</v>
      </c>
      <c r="F118" s="554">
        <v>24.1</v>
      </c>
      <c r="G118" s="444">
        <f>D118-C118</f>
        <v>10.599999999999998</v>
      </c>
      <c r="H118" s="452" t="s">
        <v>1386</v>
      </c>
      <c r="I118" s="452" t="s">
        <v>1386</v>
      </c>
      <c r="J118" s="452" t="s">
        <v>1386</v>
      </c>
      <c r="K118" s="452" t="s">
        <v>1386</v>
      </c>
      <c r="L118" s="452" t="s">
        <v>1386</v>
      </c>
      <c r="M118" s="452" t="s">
        <v>1386</v>
      </c>
      <c r="N118" s="452" t="s">
        <v>1386</v>
      </c>
      <c r="O118" s="3"/>
      <c r="P118" s="3"/>
      <c r="Q118" s="452" t="s">
        <v>1386</v>
      </c>
      <c r="R118" s="3"/>
      <c r="S118" s="16" t="s">
        <v>1386</v>
      </c>
      <c r="T118" s="452" t="s">
        <v>1386</v>
      </c>
      <c r="U118" s="452" t="s">
        <v>1386</v>
      </c>
      <c r="V118" s="3"/>
      <c r="W118" s="3"/>
      <c r="X118" s="452" t="s">
        <v>1386</v>
      </c>
      <c r="Y118" s="452" t="s">
        <v>1386</v>
      </c>
      <c r="Z118" s="3"/>
      <c r="AA118" s="3"/>
      <c r="AB118" s="452" t="s">
        <v>1386</v>
      </c>
      <c r="AC118" s="3"/>
      <c r="AD118" s="452" t="s">
        <v>1386</v>
      </c>
      <c r="AE118" s="3"/>
      <c r="AF118" s="452" t="s">
        <v>1386</v>
      </c>
      <c r="AG118" s="452" t="s">
        <v>1386</v>
      </c>
      <c r="AH118" s="452" t="s">
        <v>1386</v>
      </c>
      <c r="AI118" s="452" t="s">
        <v>1386</v>
      </c>
      <c r="AJ118" s="3">
        <v>1</v>
      </c>
    </row>
    <row r="119" spans="1:36" s="152" customFormat="1" x14ac:dyDescent="0.2">
      <c r="A119" s="479" t="s">
        <v>43</v>
      </c>
      <c r="B119" s="4" t="s">
        <v>1385</v>
      </c>
      <c r="C119" s="457">
        <v>2.5</v>
      </c>
      <c r="D119" s="1">
        <v>20.8</v>
      </c>
      <c r="E119" s="17" t="s">
        <v>1427</v>
      </c>
      <c r="F119" s="17">
        <v>22.2</v>
      </c>
      <c r="G119" s="444">
        <f>D119-C119</f>
        <v>18.3</v>
      </c>
      <c r="H119" s="3"/>
      <c r="I119" s="3"/>
      <c r="J119" s="452" t="s">
        <v>1386</v>
      </c>
      <c r="K119" s="3"/>
      <c r="L119" s="452" t="s">
        <v>984</v>
      </c>
      <c r="M119" s="452" t="s">
        <v>984</v>
      </c>
      <c r="N119" s="452" t="s">
        <v>984</v>
      </c>
      <c r="O119" s="3"/>
      <c r="P119" s="3"/>
      <c r="Q119" s="452" t="s">
        <v>984</v>
      </c>
      <c r="R119" s="3"/>
      <c r="S119" s="3"/>
      <c r="T119" s="452" t="s">
        <v>984</v>
      </c>
      <c r="U119" s="452" t="s">
        <v>984</v>
      </c>
      <c r="V119" s="3"/>
      <c r="W119" s="3"/>
      <c r="X119" s="3"/>
      <c r="Y119" s="452" t="s">
        <v>1386</v>
      </c>
      <c r="Z119" s="3"/>
      <c r="AA119" s="3"/>
      <c r="AB119" s="3"/>
      <c r="AC119" s="3"/>
      <c r="AD119" s="3"/>
      <c r="AE119" s="455" t="s">
        <v>1386</v>
      </c>
      <c r="AF119" s="3"/>
      <c r="AG119" s="3"/>
      <c r="AH119" s="3"/>
      <c r="AI119" s="3"/>
      <c r="AJ119" s="3">
        <v>1</v>
      </c>
    </row>
    <row r="120" spans="1:36" s="152" customFormat="1" x14ac:dyDescent="0.2">
      <c r="A120" s="480" t="s">
        <v>205</v>
      </c>
      <c r="B120" s="35" t="s">
        <v>1387</v>
      </c>
      <c r="C120" s="444">
        <v>2.5</v>
      </c>
      <c r="D120" s="25">
        <v>13.3</v>
      </c>
      <c r="E120" s="554">
        <v>1.1000000000000001</v>
      </c>
      <c r="F120" s="17">
        <v>16.100000000000001</v>
      </c>
      <c r="G120" s="444">
        <f>D120-C120</f>
        <v>10.8</v>
      </c>
      <c r="H120" s="3"/>
      <c r="I120" s="3"/>
      <c r="J120" s="3"/>
      <c r="K120" s="3"/>
      <c r="L120" s="481" t="s">
        <v>1386</v>
      </c>
      <c r="M120" s="481" t="s">
        <v>1386</v>
      </c>
      <c r="N120" s="481" t="s">
        <v>1386</v>
      </c>
      <c r="O120" s="3"/>
      <c r="P120" s="3"/>
      <c r="Q120" s="481" t="s">
        <v>1386</v>
      </c>
      <c r="R120" s="3"/>
      <c r="S120" s="3"/>
      <c r="T120" s="3" t="s">
        <v>1386</v>
      </c>
      <c r="U120" s="3" t="s">
        <v>1386</v>
      </c>
      <c r="V120" s="3"/>
      <c r="W120" s="3"/>
      <c r="X120" s="3"/>
      <c r="Y120" s="3"/>
      <c r="Z120" s="3"/>
      <c r="AA120" s="3"/>
      <c r="AB120" s="3"/>
      <c r="AC120" s="3"/>
      <c r="AD120" s="3"/>
      <c r="AE120" s="3"/>
      <c r="AF120" s="3"/>
      <c r="AG120" s="3"/>
      <c r="AH120" s="3"/>
      <c r="AI120" s="3"/>
      <c r="AJ120" s="3">
        <v>1</v>
      </c>
    </row>
    <row r="121" spans="1:36" s="152" customFormat="1" x14ac:dyDescent="0.2">
      <c r="A121" s="8" t="s">
        <v>1428</v>
      </c>
      <c r="B121" s="4" t="s">
        <v>1385</v>
      </c>
      <c r="C121" s="444">
        <v>-1.1000000000000001</v>
      </c>
      <c r="D121" s="1">
        <v>27.7</v>
      </c>
      <c r="E121" s="554" t="s">
        <v>234</v>
      </c>
      <c r="F121" s="554" t="s">
        <v>234</v>
      </c>
      <c r="G121" s="444">
        <f>D121-C121</f>
        <v>28.8</v>
      </c>
      <c r="H121" s="3"/>
      <c r="I121" s="3" t="s">
        <v>144</v>
      </c>
      <c r="J121" s="3"/>
      <c r="K121" s="3"/>
      <c r="L121" s="3" t="s">
        <v>1386</v>
      </c>
      <c r="M121" s="3"/>
      <c r="N121" s="3"/>
      <c r="O121" s="3"/>
      <c r="P121" s="3"/>
      <c r="Q121" s="3"/>
      <c r="R121" s="3"/>
      <c r="S121" s="3"/>
      <c r="T121" s="3" t="s">
        <v>1386</v>
      </c>
      <c r="U121" s="3" t="s">
        <v>1386</v>
      </c>
      <c r="V121" s="3"/>
      <c r="W121" s="3"/>
      <c r="X121" s="3"/>
      <c r="Y121" s="3"/>
      <c r="Z121" s="3"/>
      <c r="AA121" s="3"/>
      <c r="AB121" s="3"/>
      <c r="AC121" s="3"/>
      <c r="AD121" s="3"/>
      <c r="AE121" s="3"/>
      <c r="AF121" s="3"/>
      <c r="AG121" s="3"/>
      <c r="AH121" s="3"/>
      <c r="AI121" s="3"/>
      <c r="AJ121" s="3">
        <v>1</v>
      </c>
    </row>
    <row r="122" spans="1:36" s="152" customFormat="1" x14ac:dyDescent="0.2">
      <c r="A122" s="8" t="s">
        <v>972</v>
      </c>
      <c r="B122" s="4" t="s">
        <v>1385</v>
      </c>
      <c r="C122" s="444">
        <v>1.8</v>
      </c>
      <c r="D122" s="1">
        <v>21.9</v>
      </c>
      <c r="E122" s="554">
        <v>-6.5</v>
      </c>
      <c r="F122" s="554">
        <v>24.1</v>
      </c>
      <c r="G122" s="444">
        <f>D122-C122</f>
        <v>20.099999999999998</v>
      </c>
      <c r="H122" s="1"/>
      <c r="I122" s="1"/>
      <c r="J122" s="1"/>
      <c r="K122" s="1"/>
      <c r="L122" s="1"/>
      <c r="M122" s="1"/>
      <c r="N122" s="1"/>
      <c r="O122" s="1"/>
      <c r="P122" s="1"/>
      <c r="Q122" s="1"/>
      <c r="R122" s="1"/>
      <c r="S122" s="1"/>
      <c r="T122" s="1"/>
      <c r="U122" s="1"/>
      <c r="V122" s="1"/>
      <c r="W122" s="1"/>
      <c r="X122" s="1"/>
      <c r="Y122" s="1"/>
      <c r="Z122" s="1"/>
      <c r="AA122" s="1" t="s">
        <v>1386</v>
      </c>
      <c r="AB122" s="1"/>
      <c r="AC122" s="1"/>
      <c r="AD122" s="1"/>
      <c r="AE122" s="1" t="s">
        <v>1386</v>
      </c>
      <c r="AF122" s="1"/>
      <c r="AG122" s="1"/>
      <c r="AH122" s="1"/>
      <c r="AI122" s="1"/>
      <c r="AJ122" s="3">
        <v>1</v>
      </c>
    </row>
    <row r="123" spans="1:36" ht="14.25" x14ac:dyDescent="0.2">
      <c r="A123" s="482" t="s">
        <v>2645</v>
      </c>
      <c r="B123" s="446" t="s">
        <v>1387</v>
      </c>
      <c r="C123" s="483">
        <v>8.1999999999999993</v>
      </c>
      <c r="D123" s="464">
        <v>25.7</v>
      </c>
      <c r="E123" s="625" t="s">
        <v>234</v>
      </c>
      <c r="F123" s="625" t="s">
        <v>234</v>
      </c>
      <c r="G123" s="483">
        <f>D123-C123</f>
        <v>17.5</v>
      </c>
      <c r="H123" s="464" t="s">
        <v>1393</v>
      </c>
      <c r="I123" s="464"/>
      <c r="J123" s="464"/>
      <c r="K123" s="464" t="s">
        <v>1393</v>
      </c>
      <c r="L123" s="464"/>
      <c r="M123" s="464"/>
      <c r="N123" s="464"/>
      <c r="O123" s="464"/>
      <c r="P123" s="464"/>
      <c r="Q123" s="464"/>
      <c r="R123" s="464"/>
      <c r="S123" s="464"/>
      <c r="T123" s="464"/>
      <c r="U123" s="464"/>
      <c r="V123" s="464"/>
      <c r="W123" s="464"/>
      <c r="X123" s="464"/>
      <c r="Y123" s="464" t="s">
        <v>1393</v>
      </c>
      <c r="Z123" s="464"/>
      <c r="AA123" s="464"/>
      <c r="AB123" s="464"/>
      <c r="AC123" s="464"/>
      <c r="AD123" s="464"/>
      <c r="AE123" s="464"/>
      <c r="AF123" s="464"/>
      <c r="AG123" s="464"/>
      <c r="AH123" s="464"/>
      <c r="AI123" s="464" t="s">
        <v>1393</v>
      </c>
      <c r="AJ123" s="1">
        <v>1</v>
      </c>
    </row>
    <row r="124" spans="1:36" x14ac:dyDescent="0.2">
      <c r="A124" s="8" t="s">
        <v>973</v>
      </c>
      <c r="B124" s="4" t="s">
        <v>1385</v>
      </c>
      <c r="C124" s="444">
        <v>-1.2</v>
      </c>
      <c r="D124" s="1">
        <v>24.3</v>
      </c>
      <c r="E124" s="554" t="s">
        <v>2745</v>
      </c>
      <c r="F124" s="554">
        <v>24.8</v>
      </c>
      <c r="G124" s="444">
        <f>D124-C124</f>
        <v>25.5</v>
      </c>
      <c r="H124" s="1" t="s">
        <v>984</v>
      </c>
      <c r="I124" s="1" t="s">
        <v>1393</v>
      </c>
      <c r="J124" s="1" t="s">
        <v>1393</v>
      </c>
      <c r="K124" s="1" t="s">
        <v>1393</v>
      </c>
      <c r="L124" s="1" t="s">
        <v>1393</v>
      </c>
      <c r="M124" s="1" t="s">
        <v>1393</v>
      </c>
      <c r="N124" s="1" t="s">
        <v>1393</v>
      </c>
      <c r="O124" s="1" t="s">
        <v>1393</v>
      </c>
      <c r="P124" s="1" t="s">
        <v>984</v>
      </c>
      <c r="Q124" s="16" t="s">
        <v>984</v>
      </c>
      <c r="R124" s="1" t="s">
        <v>1393</v>
      </c>
      <c r="S124" s="1" t="s">
        <v>1386</v>
      </c>
      <c r="T124" s="1" t="s">
        <v>1393</v>
      </c>
      <c r="U124" s="1" t="s">
        <v>1386</v>
      </c>
      <c r="V124" s="1" t="s">
        <v>1393</v>
      </c>
      <c r="W124" s="1"/>
      <c r="X124" s="1" t="s">
        <v>984</v>
      </c>
      <c r="Y124" s="1" t="s">
        <v>1386</v>
      </c>
      <c r="Z124" s="1" t="s">
        <v>984</v>
      </c>
      <c r="AA124" s="1"/>
      <c r="AB124" s="1"/>
      <c r="AC124" s="1" t="s">
        <v>1386</v>
      </c>
      <c r="AD124" s="1" t="s">
        <v>1393</v>
      </c>
      <c r="AE124" s="1" t="s">
        <v>1386</v>
      </c>
      <c r="AF124" s="1" t="s">
        <v>984</v>
      </c>
      <c r="AG124" s="1" t="s">
        <v>1393</v>
      </c>
      <c r="AH124" s="27" t="s">
        <v>1389</v>
      </c>
      <c r="AI124" s="1" t="s">
        <v>1386</v>
      </c>
      <c r="AJ124" s="1">
        <v>1</v>
      </c>
    </row>
    <row r="125" spans="1:36" x14ac:dyDescent="0.2">
      <c r="A125" s="451" t="s">
        <v>190</v>
      </c>
      <c r="B125" s="35" t="s">
        <v>1387</v>
      </c>
      <c r="C125" s="444">
        <v>0.3</v>
      </c>
      <c r="D125" s="1">
        <v>16.899999999999999</v>
      </c>
      <c r="E125" s="17" t="s">
        <v>234</v>
      </c>
      <c r="F125" s="17" t="s">
        <v>234</v>
      </c>
      <c r="G125" s="444">
        <f>D125-C125</f>
        <v>16.599999999999998</v>
      </c>
      <c r="H125" s="452" t="s">
        <v>1386</v>
      </c>
      <c r="I125" s="455" t="s">
        <v>1386</v>
      </c>
      <c r="J125" s="455" t="s">
        <v>1386</v>
      </c>
      <c r="K125" s="455" t="s">
        <v>1386</v>
      </c>
      <c r="L125" s="455" t="s">
        <v>1386</v>
      </c>
      <c r="M125" s="452" t="s">
        <v>1386</v>
      </c>
      <c r="N125" s="452" t="s">
        <v>1386</v>
      </c>
      <c r="O125" s="452" t="s">
        <v>1386</v>
      </c>
      <c r="P125" s="452" t="s">
        <v>1386</v>
      </c>
      <c r="Q125" s="1"/>
      <c r="R125" s="452" t="s">
        <v>1386</v>
      </c>
      <c r="S125" s="1"/>
      <c r="T125" s="452" t="s">
        <v>1386</v>
      </c>
      <c r="U125" s="452" t="s">
        <v>1386</v>
      </c>
      <c r="V125" s="1"/>
      <c r="W125" s="1"/>
      <c r="X125" s="452" t="s">
        <v>1386</v>
      </c>
      <c r="Y125" s="455" t="s">
        <v>1386</v>
      </c>
      <c r="Z125" s="455" t="s">
        <v>1386</v>
      </c>
      <c r="AA125" s="1"/>
      <c r="AB125" s="1"/>
      <c r="AC125" s="1"/>
      <c r="AD125" s="452" t="s">
        <v>1386</v>
      </c>
      <c r="AE125" s="1"/>
      <c r="AF125" s="452" t="s">
        <v>1386</v>
      </c>
      <c r="AG125" s="455" t="s">
        <v>1386</v>
      </c>
      <c r="AH125" s="16" t="s">
        <v>1386</v>
      </c>
      <c r="AI125" s="1"/>
      <c r="AJ125" s="1">
        <v>1</v>
      </c>
    </row>
    <row r="126" spans="1:36" x14ac:dyDescent="0.2">
      <c r="A126" s="8" t="s">
        <v>1429</v>
      </c>
      <c r="B126" s="4" t="s">
        <v>1385</v>
      </c>
      <c r="C126" s="444">
        <v>-1.1000000000000001</v>
      </c>
      <c r="D126" s="1">
        <v>27.7</v>
      </c>
      <c r="E126" s="554" t="s">
        <v>2752</v>
      </c>
      <c r="F126" s="554" t="s">
        <v>2739</v>
      </c>
      <c r="G126" s="444">
        <f>D126-C126</f>
        <v>28.8</v>
      </c>
      <c r="H126" s="1"/>
      <c r="I126" s="1"/>
      <c r="J126" s="1"/>
      <c r="K126" s="1"/>
      <c r="L126" s="1" t="s">
        <v>1386</v>
      </c>
      <c r="M126" s="1" t="s">
        <v>1386</v>
      </c>
      <c r="N126" s="1"/>
      <c r="O126" s="1"/>
      <c r="P126" s="1"/>
      <c r="Q126" s="1"/>
      <c r="R126" s="1"/>
      <c r="S126" s="1"/>
      <c r="T126" s="1"/>
      <c r="U126" s="1"/>
      <c r="V126" s="1"/>
      <c r="W126" s="1"/>
      <c r="X126" s="1"/>
      <c r="Y126" s="1"/>
      <c r="Z126" s="1"/>
      <c r="AA126" s="1"/>
      <c r="AB126" s="1"/>
      <c r="AC126" s="1"/>
      <c r="AD126" s="1"/>
      <c r="AE126" s="1" t="s">
        <v>1386</v>
      </c>
      <c r="AF126" s="1"/>
      <c r="AG126" s="1"/>
      <c r="AH126" s="1"/>
      <c r="AI126" s="1"/>
      <c r="AJ126" s="1">
        <v>1</v>
      </c>
    </row>
    <row r="127" spans="1:36" x14ac:dyDescent="0.2">
      <c r="A127" s="8" t="s">
        <v>1430</v>
      </c>
      <c r="B127" s="4" t="s">
        <v>1385</v>
      </c>
      <c r="C127" s="444">
        <v>0</v>
      </c>
      <c r="D127" s="1">
        <v>27.4</v>
      </c>
      <c r="E127" s="554">
        <v>-0.2</v>
      </c>
      <c r="F127" s="554">
        <v>24.1</v>
      </c>
      <c r="G127" s="444">
        <f>D127-C127</f>
        <v>27.4</v>
      </c>
      <c r="H127" s="1"/>
      <c r="I127" s="1"/>
      <c r="J127" s="1"/>
      <c r="K127" s="1"/>
      <c r="L127" s="1" t="s">
        <v>1386</v>
      </c>
      <c r="M127" s="1" t="s">
        <v>1386</v>
      </c>
      <c r="N127" s="1" t="s">
        <v>1386</v>
      </c>
      <c r="O127" s="1" t="s">
        <v>1386</v>
      </c>
      <c r="P127" s="1" t="s">
        <v>1386</v>
      </c>
      <c r="Q127" s="1" t="s">
        <v>1386</v>
      </c>
      <c r="R127" s="1"/>
      <c r="S127" s="1"/>
      <c r="T127" s="1" t="s">
        <v>1386</v>
      </c>
      <c r="U127" s="1" t="s">
        <v>1386</v>
      </c>
      <c r="V127" s="1"/>
      <c r="W127" s="1"/>
      <c r="X127" s="1"/>
      <c r="Y127" s="1" t="s">
        <v>1386</v>
      </c>
      <c r="Z127" s="1"/>
      <c r="AA127" s="1"/>
      <c r="AB127" s="1"/>
      <c r="AC127" s="1"/>
      <c r="AD127" s="1"/>
      <c r="AE127" s="1"/>
      <c r="AF127" s="1"/>
      <c r="AG127" s="1" t="s">
        <v>1386</v>
      </c>
      <c r="AH127" s="1"/>
      <c r="AI127" s="1"/>
      <c r="AJ127" s="1">
        <v>1</v>
      </c>
    </row>
    <row r="128" spans="1:36" ht="14.25" x14ac:dyDescent="0.2">
      <c r="A128" s="465" t="s">
        <v>1431</v>
      </c>
      <c r="B128" s="4" t="s">
        <v>1385</v>
      </c>
      <c r="C128" s="444">
        <v>7.3</v>
      </c>
      <c r="D128" s="1">
        <v>21.9</v>
      </c>
      <c r="E128" s="554">
        <v>7</v>
      </c>
      <c r="F128" s="554">
        <v>21.7</v>
      </c>
      <c r="G128" s="444">
        <f>D128-C128</f>
        <v>14.599999999999998</v>
      </c>
      <c r="H128" s="452" t="s">
        <v>984</v>
      </c>
      <c r="I128" s="1"/>
      <c r="J128" s="1"/>
      <c r="K128" s="1"/>
      <c r="L128" s="452" t="s">
        <v>984</v>
      </c>
      <c r="M128" s="1"/>
      <c r="N128" s="452" t="s">
        <v>984</v>
      </c>
      <c r="O128" s="452" t="s">
        <v>984</v>
      </c>
      <c r="P128" s="1"/>
      <c r="Q128" s="1"/>
      <c r="R128" s="1"/>
      <c r="S128" s="1"/>
      <c r="T128" s="1"/>
      <c r="U128" s="452" t="s">
        <v>984</v>
      </c>
      <c r="V128" s="1"/>
      <c r="W128" s="1"/>
      <c r="X128" s="1"/>
      <c r="Y128" s="1"/>
      <c r="Z128" s="452" t="s">
        <v>984</v>
      </c>
      <c r="AA128" s="1"/>
      <c r="AB128" s="1"/>
      <c r="AC128" s="1"/>
      <c r="AD128" s="1"/>
      <c r="AE128" s="1"/>
      <c r="AF128" s="452" t="s">
        <v>984</v>
      </c>
      <c r="AG128" s="1"/>
      <c r="AH128" s="1"/>
      <c r="AI128" s="1"/>
      <c r="AJ128" s="1">
        <v>1</v>
      </c>
    </row>
    <row r="129" spans="1:36" x14ac:dyDescent="0.2">
      <c r="A129" s="456" t="s">
        <v>182</v>
      </c>
      <c r="B129" s="35" t="s">
        <v>1387</v>
      </c>
      <c r="C129" s="444">
        <v>8.6</v>
      </c>
      <c r="D129" s="25">
        <v>16.600000000000001</v>
      </c>
      <c r="E129" s="554">
        <v>7.4</v>
      </c>
      <c r="F129" s="17">
        <v>21.7</v>
      </c>
      <c r="G129" s="444">
        <f>D129-C129</f>
        <v>8.0000000000000018</v>
      </c>
      <c r="H129" s="455" t="s">
        <v>1386</v>
      </c>
      <c r="I129" s="1"/>
      <c r="J129" s="1"/>
      <c r="K129" s="1"/>
      <c r="L129" s="452" t="s">
        <v>1386</v>
      </c>
      <c r="M129" s="1"/>
      <c r="N129" s="452" t="s">
        <v>1386</v>
      </c>
      <c r="O129" s="452" t="s">
        <v>1386</v>
      </c>
      <c r="P129" s="1"/>
      <c r="Q129" s="1"/>
      <c r="R129" s="1"/>
      <c r="S129" s="1"/>
      <c r="T129" s="1"/>
      <c r="U129" s="452" t="s">
        <v>1386</v>
      </c>
      <c r="V129" s="1"/>
      <c r="W129" s="1"/>
      <c r="X129" s="1"/>
      <c r="Y129" s="1"/>
      <c r="Z129" s="455" t="s">
        <v>1386</v>
      </c>
      <c r="AA129" s="1"/>
      <c r="AB129" s="1"/>
      <c r="AC129" s="1"/>
      <c r="AD129" s="1"/>
      <c r="AE129" s="1"/>
      <c r="AF129" s="455" t="s">
        <v>1386</v>
      </c>
      <c r="AG129" s="1"/>
      <c r="AH129" s="1"/>
      <c r="AI129" s="1"/>
      <c r="AJ129" s="1">
        <v>1</v>
      </c>
    </row>
    <row r="130" spans="1:36" x14ac:dyDescent="0.2">
      <c r="A130" s="452" t="s">
        <v>1432</v>
      </c>
      <c r="B130" s="4" t="s">
        <v>1391</v>
      </c>
      <c r="C130" s="444">
        <v>14.4</v>
      </c>
      <c r="D130" s="1">
        <v>27.7</v>
      </c>
      <c r="E130" s="554" t="s">
        <v>234</v>
      </c>
      <c r="F130" s="554" t="s">
        <v>234</v>
      </c>
      <c r="G130" s="444">
        <f>D130-C130</f>
        <v>13.299999999999999</v>
      </c>
      <c r="H130" s="3"/>
      <c r="I130" s="16" t="s">
        <v>1386</v>
      </c>
      <c r="J130" s="16" t="s">
        <v>1386</v>
      </c>
      <c r="K130" s="3"/>
      <c r="L130" s="471" t="s">
        <v>1386</v>
      </c>
      <c r="M130" s="3"/>
      <c r="N130" s="3"/>
      <c r="O130" s="3"/>
      <c r="P130" s="3"/>
      <c r="Q130" s="3"/>
      <c r="R130" s="3"/>
      <c r="S130" s="471" t="s">
        <v>1386</v>
      </c>
      <c r="T130" s="3"/>
      <c r="U130" s="3"/>
      <c r="V130" s="3"/>
      <c r="W130" s="3"/>
      <c r="X130" s="3"/>
      <c r="Y130" s="452" t="s">
        <v>1386</v>
      </c>
      <c r="Z130" s="3"/>
      <c r="AA130" s="3"/>
      <c r="AB130" s="3"/>
      <c r="AC130" s="3"/>
      <c r="AD130" s="3"/>
      <c r="AE130" s="3"/>
      <c r="AF130" s="3"/>
      <c r="AG130" s="3"/>
      <c r="AH130" s="3"/>
      <c r="AI130" s="452" t="s">
        <v>1386</v>
      </c>
      <c r="AJ130" s="1">
        <v>1</v>
      </c>
    </row>
    <row r="131" spans="1:36" ht="14.25" x14ac:dyDescent="0.2">
      <c r="A131" s="465" t="s">
        <v>2646</v>
      </c>
      <c r="B131" s="4" t="s">
        <v>1385</v>
      </c>
      <c r="C131" s="444">
        <v>7.3</v>
      </c>
      <c r="D131" s="1">
        <v>27.6</v>
      </c>
      <c r="E131" s="554">
        <v>2</v>
      </c>
      <c r="F131" s="554">
        <v>19</v>
      </c>
      <c r="G131" s="444">
        <f>D131-C131</f>
        <v>20.3</v>
      </c>
      <c r="H131" s="1"/>
      <c r="I131" s="1"/>
      <c r="J131" s="1"/>
      <c r="K131" s="1"/>
      <c r="L131" s="1"/>
      <c r="M131" s="1"/>
      <c r="N131" s="1"/>
      <c r="O131" s="1"/>
      <c r="P131" s="1"/>
      <c r="Q131" s="1"/>
      <c r="R131" s="1"/>
      <c r="S131" s="1"/>
      <c r="T131" s="1"/>
      <c r="U131" s="1"/>
      <c r="V131" s="1"/>
      <c r="W131" s="1"/>
      <c r="X131" s="1"/>
      <c r="Y131" s="1"/>
      <c r="Z131" s="452" t="s">
        <v>1386</v>
      </c>
      <c r="AA131" s="1"/>
      <c r="AB131" s="1"/>
      <c r="AC131" s="1"/>
      <c r="AD131" s="1"/>
      <c r="AE131" s="1"/>
      <c r="AF131" s="1"/>
      <c r="AG131" s="1"/>
      <c r="AH131" s="1"/>
      <c r="AI131" s="1"/>
      <c r="AJ131" s="1">
        <v>1</v>
      </c>
    </row>
    <row r="132" spans="1:36" s="152" customFormat="1" x14ac:dyDescent="0.2">
      <c r="A132" s="158"/>
      <c r="B132" s="151"/>
      <c r="C132" s="161"/>
      <c r="E132" s="593"/>
      <c r="F132" s="593"/>
      <c r="G132" s="161"/>
      <c r="Z132" s="157"/>
    </row>
    <row r="133" spans="1:36" s="152" customFormat="1" x14ac:dyDescent="0.2">
      <c r="B133" s="151"/>
      <c r="C133" s="161"/>
      <c r="E133" s="593"/>
      <c r="F133" s="593"/>
      <c r="G133" s="416" t="s">
        <v>1433</v>
      </c>
      <c r="H133" s="152">
        <v>7</v>
      </c>
      <c r="I133" s="152">
        <v>6</v>
      </c>
      <c r="J133" s="152">
        <v>6</v>
      </c>
      <c r="K133" s="152">
        <v>6</v>
      </c>
      <c r="L133" s="152">
        <v>19</v>
      </c>
      <c r="M133" s="152">
        <v>10</v>
      </c>
      <c r="N133" s="152">
        <v>11</v>
      </c>
      <c r="O133" s="152">
        <v>7</v>
      </c>
      <c r="P133" s="152">
        <v>4</v>
      </c>
      <c r="Q133" s="152">
        <v>6</v>
      </c>
      <c r="R133" s="152">
        <v>2</v>
      </c>
      <c r="S133" s="152">
        <v>3</v>
      </c>
      <c r="T133" s="152">
        <v>12</v>
      </c>
      <c r="U133" s="152">
        <v>9</v>
      </c>
      <c r="V133" s="152">
        <v>2</v>
      </c>
      <c r="W133" s="152">
        <v>0</v>
      </c>
      <c r="X133" s="152">
        <v>6</v>
      </c>
      <c r="Y133" s="152">
        <v>10</v>
      </c>
      <c r="Z133" s="157">
        <v>8</v>
      </c>
      <c r="AA133" s="152">
        <v>0</v>
      </c>
      <c r="AB133" s="152">
        <v>7</v>
      </c>
      <c r="AC133" s="152">
        <v>4</v>
      </c>
      <c r="AD133" s="152">
        <v>7</v>
      </c>
      <c r="AE133" s="152">
        <v>4</v>
      </c>
      <c r="AF133" s="152">
        <v>6</v>
      </c>
      <c r="AG133" s="152">
        <v>8</v>
      </c>
      <c r="AH133" s="152">
        <v>4</v>
      </c>
      <c r="AI133" s="152">
        <v>10</v>
      </c>
    </row>
    <row r="134" spans="1:36" x14ac:dyDescent="0.2">
      <c r="C134" s="158"/>
      <c r="D134" s="158"/>
      <c r="E134" s="594"/>
      <c r="F134" s="594"/>
      <c r="G134" s="416" t="s">
        <v>1434</v>
      </c>
      <c r="H134" s="484">
        <v>1</v>
      </c>
      <c r="I134" s="484">
        <v>2</v>
      </c>
      <c r="J134" s="484">
        <v>1</v>
      </c>
      <c r="K134" s="484">
        <v>0</v>
      </c>
      <c r="L134" s="484">
        <v>6</v>
      </c>
      <c r="M134" s="484">
        <v>2</v>
      </c>
      <c r="N134" s="484">
        <v>3</v>
      </c>
      <c r="O134" s="484">
        <v>2</v>
      </c>
      <c r="P134" s="484">
        <v>2</v>
      </c>
      <c r="Q134" s="484">
        <v>0</v>
      </c>
      <c r="R134" s="484">
        <v>0</v>
      </c>
      <c r="S134" s="484">
        <v>1</v>
      </c>
      <c r="T134" s="484">
        <v>3</v>
      </c>
      <c r="U134" s="484">
        <v>2</v>
      </c>
      <c r="V134" s="484">
        <v>1</v>
      </c>
      <c r="W134" s="484">
        <v>0</v>
      </c>
      <c r="X134" s="484">
        <v>0</v>
      </c>
      <c r="Y134" s="484">
        <v>2</v>
      </c>
      <c r="Z134" s="484">
        <v>3</v>
      </c>
      <c r="AA134" s="484">
        <v>0</v>
      </c>
      <c r="AB134" s="484">
        <v>2</v>
      </c>
      <c r="AC134" s="484">
        <v>1</v>
      </c>
      <c r="AD134" s="484">
        <v>1</v>
      </c>
      <c r="AE134" s="484">
        <v>1</v>
      </c>
      <c r="AF134" s="484">
        <v>1</v>
      </c>
      <c r="AG134" s="484">
        <v>2</v>
      </c>
      <c r="AH134" s="484">
        <v>1</v>
      </c>
      <c r="AI134" s="484">
        <v>4</v>
      </c>
    </row>
    <row r="135" spans="1:36" s="152" customFormat="1" ht="13.5" x14ac:dyDescent="0.25">
      <c r="A135" s="157"/>
      <c r="B135" s="151"/>
      <c r="C135" s="158"/>
      <c r="D135" s="158"/>
      <c r="E135" s="594"/>
      <c r="F135" s="594"/>
      <c r="G135" s="158"/>
      <c r="H135" s="491">
        <f t="shared" ref="H135:AI135" si="0">H134/H133</f>
        <v>0.14285714285714285</v>
      </c>
      <c r="I135" s="491">
        <f t="shared" si="0"/>
        <v>0.33333333333333331</v>
      </c>
      <c r="J135" s="491">
        <f t="shared" si="0"/>
        <v>0.16666666666666666</v>
      </c>
      <c r="K135" s="491">
        <f t="shared" si="0"/>
        <v>0</v>
      </c>
      <c r="L135" s="491">
        <f t="shared" si="0"/>
        <v>0.31578947368421051</v>
      </c>
      <c r="M135" s="491">
        <f t="shared" si="0"/>
        <v>0.2</v>
      </c>
      <c r="N135" s="491">
        <f t="shared" si="0"/>
        <v>0.27272727272727271</v>
      </c>
      <c r="O135" s="491">
        <f t="shared" si="0"/>
        <v>0.2857142857142857</v>
      </c>
      <c r="P135" s="491">
        <f t="shared" si="0"/>
        <v>0.5</v>
      </c>
      <c r="Q135" s="491">
        <f t="shared" si="0"/>
        <v>0</v>
      </c>
      <c r="R135" s="491">
        <f t="shared" si="0"/>
        <v>0</v>
      </c>
      <c r="S135" s="491">
        <f t="shared" si="0"/>
        <v>0.33333333333333331</v>
      </c>
      <c r="T135" s="491">
        <f t="shared" si="0"/>
        <v>0.25</v>
      </c>
      <c r="U135" s="491">
        <f t="shared" si="0"/>
        <v>0.22222222222222221</v>
      </c>
      <c r="V135" s="491">
        <f t="shared" si="0"/>
        <v>0.5</v>
      </c>
      <c r="W135" s="492" t="e">
        <f t="shared" si="0"/>
        <v>#DIV/0!</v>
      </c>
      <c r="X135" s="491">
        <f t="shared" si="0"/>
        <v>0</v>
      </c>
      <c r="Y135" s="491">
        <f t="shared" si="0"/>
        <v>0.2</v>
      </c>
      <c r="Z135" s="491">
        <f t="shared" si="0"/>
        <v>0.375</v>
      </c>
      <c r="AA135" s="492" t="e">
        <f t="shared" si="0"/>
        <v>#DIV/0!</v>
      </c>
      <c r="AB135" s="491">
        <f t="shared" si="0"/>
        <v>0.2857142857142857</v>
      </c>
      <c r="AC135" s="491">
        <f t="shared" si="0"/>
        <v>0.25</v>
      </c>
      <c r="AD135" s="491">
        <f t="shared" si="0"/>
        <v>0.14285714285714285</v>
      </c>
      <c r="AE135" s="492">
        <f t="shared" si="0"/>
        <v>0.25</v>
      </c>
      <c r="AF135" s="491">
        <f t="shared" si="0"/>
        <v>0.16666666666666666</v>
      </c>
      <c r="AG135" s="491">
        <f t="shared" si="0"/>
        <v>0.25</v>
      </c>
      <c r="AH135" s="491">
        <f t="shared" si="0"/>
        <v>0.25</v>
      </c>
      <c r="AI135" s="491">
        <f t="shared" si="0"/>
        <v>0.4</v>
      </c>
    </row>
    <row r="136" spans="1:36" x14ac:dyDescent="0.2">
      <c r="A136" s="158" t="s">
        <v>1435</v>
      </c>
      <c r="C136" s="158"/>
      <c r="D136" s="158"/>
      <c r="E136" s="594"/>
      <c r="F136" s="594"/>
      <c r="G136" s="158"/>
      <c r="AA136" s="155"/>
      <c r="AE136" s="155"/>
    </row>
    <row r="137" spans="1:36" ht="14.25" x14ac:dyDescent="0.2">
      <c r="A137" s="162" t="s">
        <v>1436</v>
      </c>
      <c r="B137" s="163"/>
      <c r="C137" s="164"/>
      <c r="D137" s="164"/>
      <c r="E137" s="595"/>
      <c r="F137" s="595"/>
      <c r="G137" s="164"/>
    </row>
    <row r="138" spans="1:36" ht="14.25" x14ac:dyDescent="0.2">
      <c r="A138" s="162" t="s">
        <v>1437</v>
      </c>
      <c r="B138" s="163"/>
      <c r="C138" s="164"/>
      <c r="D138" s="164"/>
      <c r="E138" s="595"/>
      <c r="F138" s="595"/>
      <c r="G138" s="164"/>
    </row>
    <row r="139" spans="1:36" ht="14.25" x14ac:dyDescent="0.2">
      <c r="A139" s="162" t="s">
        <v>2648</v>
      </c>
      <c r="B139" s="163"/>
      <c r="C139" s="164"/>
      <c r="D139" s="164"/>
      <c r="E139" s="595"/>
      <c r="F139" s="595"/>
      <c r="G139" s="164"/>
    </row>
    <row r="140" spans="1:36" ht="14.25" x14ac:dyDescent="0.2">
      <c r="A140" s="162" t="s">
        <v>2753</v>
      </c>
      <c r="B140" s="163"/>
      <c r="C140" s="164"/>
      <c r="D140" s="164"/>
      <c r="E140" s="595"/>
      <c r="F140" s="595"/>
      <c r="G140" s="164"/>
    </row>
    <row r="142" spans="1:36" x14ac:dyDescent="0.2">
      <c r="A142" s="159" t="s">
        <v>2762</v>
      </c>
    </row>
  </sheetData>
  <autoFilter ref="A2:AI131"/>
  <mergeCells count="1">
    <mergeCell ref="A1:AI1"/>
  </mergeCells>
  <pageMargins left="0.7" right="0.7" top="0.78740157499999996" bottom="0.78740157499999996"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topLeftCell="A53" workbookViewId="0">
      <selection activeCell="A71" sqref="A71"/>
    </sheetView>
  </sheetViews>
  <sheetFormatPr baseColWidth="10" defaultColWidth="11.42578125" defaultRowHeight="12.75" x14ac:dyDescent="0.2"/>
  <cols>
    <col min="1" max="1" width="41.42578125" customWidth="1"/>
    <col min="2" max="3" width="6.42578125" customWidth="1"/>
    <col min="4" max="6" width="5.42578125" customWidth="1"/>
    <col min="7" max="7" width="5.42578125" style="152" customWidth="1"/>
    <col min="8" max="8" width="5.42578125" customWidth="1"/>
    <col min="9" max="11" width="4.85546875" customWidth="1"/>
    <col min="12" max="12" width="70" bestFit="1" customWidth="1"/>
  </cols>
  <sheetData>
    <row r="1" spans="1:12" x14ac:dyDescent="0.2">
      <c r="A1" s="1" t="s">
        <v>1438</v>
      </c>
      <c r="B1" s="1"/>
      <c r="C1" s="1"/>
      <c r="D1" s="1"/>
      <c r="E1" s="152"/>
    </row>
    <row r="2" spans="1:12" x14ac:dyDescent="0.2">
      <c r="A2" s="1" t="s">
        <v>1439</v>
      </c>
      <c r="B2" s="1"/>
      <c r="C2" s="1"/>
      <c r="D2" s="1"/>
      <c r="E2" s="152"/>
    </row>
    <row r="3" spans="1:12" x14ac:dyDescent="0.2">
      <c r="A3" s="1"/>
      <c r="B3" s="1" t="s">
        <v>1440</v>
      </c>
      <c r="C3" s="1"/>
      <c r="D3" s="1" t="s">
        <v>101</v>
      </c>
      <c r="E3" s="152"/>
      <c r="I3" t="s">
        <v>1441</v>
      </c>
    </row>
    <row r="4" spans="1:12" x14ac:dyDescent="0.2">
      <c r="A4" s="1"/>
      <c r="B4" s="1" t="s">
        <v>1442</v>
      </c>
      <c r="C4" s="1" t="s">
        <v>1443</v>
      </c>
      <c r="D4" s="1"/>
      <c r="E4" s="152"/>
    </row>
    <row r="5" spans="1:12" x14ac:dyDescent="0.2">
      <c r="A5" s="1" t="s">
        <v>1444</v>
      </c>
      <c r="B5" s="17">
        <v>13.3</v>
      </c>
      <c r="C5" s="17">
        <v>23.9</v>
      </c>
      <c r="D5" s="1" t="s">
        <v>1445</v>
      </c>
      <c r="E5" s="157"/>
      <c r="F5" s="155" t="s">
        <v>1446</v>
      </c>
      <c r="G5" s="157"/>
      <c r="H5" s="155" t="s">
        <v>1447</v>
      </c>
      <c r="L5" s="155" t="s">
        <v>1448</v>
      </c>
    </row>
    <row r="6" spans="1:12" x14ac:dyDescent="0.2">
      <c r="A6" s="485" t="s">
        <v>1449</v>
      </c>
      <c r="B6" s="629">
        <v>13.8</v>
      </c>
      <c r="C6" s="630">
        <v>21.7</v>
      </c>
      <c r="D6" s="485" t="s">
        <v>1445</v>
      </c>
      <c r="E6" s="167"/>
      <c r="G6"/>
      <c r="L6" s="442" t="s">
        <v>1450</v>
      </c>
    </row>
    <row r="7" spans="1:12" x14ac:dyDescent="0.2">
      <c r="A7" s="486" t="s">
        <v>950</v>
      </c>
      <c r="B7" s="17">
        <v>1.8</v>
      </c>
      <c r="C7" s="630">
        <v>21.7</v>
      </c>
      <c r="D7" s="1" t="s">
        <v>1445</v>
      </c>
      <c r="E7" s="167"/>
      <c r="F7" t="s">
        <v>1446</v>
      </c>
      <c r="I7" t="s">
        <v>1445</v>
      </c>
      <c r="L7" s="155" t="s">
        <v>1451</v>
      </c>
    </row>
    <row r="8" spans="1:12" x14ac:dyDescent="0.2">
      <c r="A8" s="487" t="s">
        <v>1452</v>
      </c>
      <c r="B8" s="631" t="s">
        <v>234</v>
      </c>
      <c r="C8" s="631" t="s">
        <v>234</v>
      </c>
      <c r="D8" s="487" t="s">
        <v>1445</v>
      </c>
      <c r="E8" s="170"/>
      <c r="F8" s="170"/>
      <c r="G8" s="170"/>
      <c r="H8" s="170"/>
      <c r="I8" s="170"/>
      <c r="J8" s="170"/>
      <c r="K8" s="170"/>
      <c r="L8" s="170"/>
    </row>
    <row r="9" spans="1:12" x14ac:dyDescent="0.2">
      <c r="A9" s="1" t="s">
        <v>437</v>
      </c>
      <c r="B9" s="17">
        <v>9.4</v>
      </c>
      <c r="C9" s="17">
        <v>28.8</v>
      </c>
      <c r="D9" s="1"/>
      <c r="E9" s="152"/>
      <c r="G9"/>
      <c r="I9" t="s">
        <v>1445</v>
      </c>
      <c r="J9" t="s">
        <v>1446</v>
      </c>
    </row>
    <row r="10" spans="1:12" x14ac:dyDescent="0.2">
      <c r="A10" s="1" t="s">
        <v>1384</v>
      </c>
      <c r="B10" s="17">
        <v>-6.7</v>
      </c>
      <c r="C10" s="17">
        <v>27.7</v>
      </c>
      <c r="D10" s="1"/>
      <c r="E10" s="152"/>
      <c r="G10"/>
      <c r="J10" t="s">
        <v>1446</v>
      </c>
      <c r="K10" t="s">
        <v>1453</v>
      </c>
    </row>
    <row r="11" spans="1:12" x14ac:dyDescent="0.2">
      <c r="A11" s="1" t="s">
        <v>1454</v>
      </c>
      <c r="B11" s="17">
        <v>-14.5</v>
      </c>
      <c r="C11" s="17">
        <v>21.7</v>
      </c>
      <c r="D11" s="1"/>
      <c r="E11" s="157"/>
      <c r="F11" t="s">
        <v>1446</v>
      </c>
      <c r="L11" s="155" t="s">
        <v>1455</v>
      </c>
    </row>
    <row r="12" spans="1:12" x14ac:dyDescent="0.2">
      <c r="A12" s="1" t="s">
        <v>738</v>
      </c>
      <c r="B12" s="17">
        <v>-8.9</v>
      </c>
      <c r="C12" s="17">
        <v>21.7</v>
      </c>
      <c r="D12" s="1"/>
      <c r="E12" s="152"/>
      <c r="G12"/>
      <c r="J12" t="s">
        <v>1446</v>
      </c>
    </row>
    <row r="13" spans="1:12" x14ac:dyDescent="0.2">
      <c r="A13" s="486" t="s">
        <v>1456</v>
      </c>
      <c r="B13" s="17">
        <v>12.2</v>
      </c>
      <c r="C13" s="630">
        <v>20.8</v>
      </c>
      <c r="D13" s="1"/>
      <c r="E13" s="152"/>
      <c r="F13" t="s">
        <v>1446</v>
      </c>
      <c r="G13" s="167"/>
    </row>
    <row r="14" spans="1:12" x14ac:dyDescent="0.2">
      <c r="A14" s="1" t="s">
        <v>361</v>
      </c>
      <c r="B14" s="1" t="s">
        <v>1457</v>
      </c>
      <c r="C14" s="1"/>
      <c r="D14" s="1" t="s">
        <v>1445</v>
      </c>
      <c r="E14" s="152"/>
      <c r="F14" t="s">
        <v>1446</v>
      </c>
      <c r="H14" t="s">
        <v>1458</v>
      </c>
    </row>
    <row r="15" spans="1:12" x14ac:dyDescent="0.2">
      <c r="A15" s="485" t="s">
        <v>1459</v>
      </c>
      <c r="B15" s="629">
        <v>17.2</v>
      </c>
      <c r="C15" s="17">
        <v>22.2</v>
      </c>
      <c r="D15" s="1" t="s">
        <v>1445</v>
      </c>
      <c r="E15" s="166"/>
      <c r="F15" s="155" t="s">
        <v>984</v>
      </c>
      <c r="G15" s="165"/>
      <c r="H15" s="155" t="s">
        <v>144</v>
      </c>
      <c r="I15" s="166" t="s">
        <v>1445</v>
      </c>
    </row>
    <row r="16" spans="1:12" x14ac:dyDescent="0.2">
      <c r="A16" s="487" t="s">
        <v>1460</v>
      </c>
      <c r="B16" s="631">
        <v>11.3</v>
      </c>
      <c r="C16" s="631">
        <v>13.8</v>
      </c>
      <c r="D16" s="487"/>
      <c r="E16" s="170"/>
      <c r="F16" s="170"/>
      <c r="G16" s="170"/>
      <c r="H16" s="170"/>
      <c r="I16" s="170" t="s">
        <v>1445</v>
      </c>
      <c r="J16" s="170" t="s">
        <v>1446</v>
      </c>
      <c r="K16" s="170" t="s">
        <v>1453</v>
      </c>
      <c r="L16" s="170" t="s">
        <v>1461</v>
      </c>
    </row>
    <row r="17" spans="1:12" x14ac:dyDescent="0.2">
      <c r="A17" s="1" t="s">
        <v>1462</v>
      </c>
      <c r="B17" s="17">
        <v>9.1</v>
      </c>
      <c r="C17" s="17">
        <v>23.1</v>
      </c>
      <c r="D17" s="1"/>
      <c r="E17" s="152"/>
      <c r="G17"/>
      <c r="I17" t="s">
        <v>1445</v>
      </c>
      <c r="L17" s="155" t="s">
        <v>1463</v>
      </c>
    </row>
    <row r="18" spans="1:12" x14ac:dyDescent="0.2">
      <c r="A18" s="486" t="s">
        <v>1464</v>
      </c>
      <c r="B18" s="17">
        <v>7.4</v>
      </c>
      <c r="C18" s="632">
        <v>16.600000000000001</v>
      </c>
      <c r="D18" s="486" t="s">
        <v>984</v>
      </c>
      <c r="E18" s="157"/>
      <c r="F18" s="169" t="s">
        <v>984</v>
      </c>
      <c r="G18" s="157"/>
      <c r="I18" s="171" t="s">
        <v>1445</v>
      </c>
      <c r="J18" s="167" t="s">
        <v>1446</v>
      </c>
    </row>
    <row r="19" spans="1:12" x14ac:dyDescent="0.2">
      <c r="A19" s="1" t="s">
        <v>1465</v>
      </c>
      <c r="B19" s="1" t="s">
        <v>1466</v>
      </c>
      <c r="C19" s="1"/>
      <c r="D19" s="486" t="s">
        <v>1445</v>
      </c>
      <c r="E19" s="152"/>
      <c r="F19" s="167" t="s">
        <v>1446</v>
      </c>
    </row>
    <row r="20" spans="1:12" x14ac:dyDescent="0.2">
      <c r="A20" s="487" t="s">
        <v>1467</v>
      </c>
      <c r="B20" s="631" t="s">
        <v>234</v>
      </c>
      <c r="C20" s="631" t="s">
        <v>234</v>
      </c>
      <c r="D20" s="487"/>
      <c r="E20" s="170"/>
      <c r="F20" s="170"/>
      <c r="G20" s="170"/>
      <c r="H20" s="170"/>
      <c r="I20" s="170" t="s">
        <v>1445</v>
      </c>
      <c r="J20" s="170"/>
      <c r="K20" s="170"/>
      <c r="L20" s="170"/>
    </row>
    <row r="21" spans="1:12" x14ac:dyDescent="0.2">
      <c r="A21" s="487" t="s">
        <v>1468</v>
      </c>
      <c r="B21" s="631" t="s">
        <v>234</v>
      </c>
      <c r="C21" s="631" t="s">
        <v>234</v>
      </c>
      <c r="D21" s="487"/>
      <c r="E21" s="170"/>
      <c r="F21" s="170"/>
      <c r="G21" s="170"/>
      <c r="H21" s="170"/>
      <c r="I21" s="170" t="s">
        <v>1445</v>
      </c>
      <c r="J21" s="170"/>
      <c r="K21" s="170"/>
      <c r="L21" s="170"/>
    </row>
    <row r="22" spans="1:12" x14ac:dyDescent="0.2">
      <c r="A22" s="1" t="s">
        <v>772</v>
      </c>
      <c r="B22" s="17">
        <v>13.3</v>
      </c>
      <c r="C22" s="17">
        <v>27.7</v>
      </c>
      <c r="D22" s="1"/>
      <c r="E22" s="152"/>
      <c r="F22" t="s">
        <v>1446</v>
      </c>
      <c r="I22" t="s">
        <v>1445</v>
      </c>
    </row>
    <row r="23" spans="1:12" x14ac:dyDescent="0.2">
      <c r="A23" s="1" t="s">
        <v>1469</v>
      </c>
      <c r="B23" s="17">
        <v>13.3</v>
      </c>
      <c r="C23" s="17">
        <v>27.3</v>
      </c>
      <c r="D23" s="1"/>
      <c r="E23" s="152"/>
      <c r="G23"/>
      <c r="I23" t="s">
        <v>1445</v>
      </c>
      <c r="J23" t="s">
        <v>1446</v>
      </c>
    </row>
    <row r="24" spans="1:12" x14ac:dyDescent="0.2">
      <c r="A24" s="18" t="s">
        <v>1243</v>
      </c>
      <c r="B24" s="633">
        <v>17.2</v>
      </c>
      <c r="C24" s="17">
        <v>27.7</v>
      </c>
      <c r="D24" s="1"/>
      <c r="E24" s="152"/>
      <c r="G24"/>
      <c r="I24" s="166" t="s">
        <v>1445</v>
      </c>
      <c r="J24" t="s">
        <v>1446</v>
      </c>
    </row>
    <row r="25" spans="1:12" x14ac:dyDescent="0.2">
      <c r="A25" s="1" t="s">
        <v>1470</v>
      </c>
      <c r="B25" s="17">
        <v>8.1999999999999993</v>
      </c>
      <c r="C25" s="17">
        <v>25.7</v>
      </c>
      <c r="D25" s="1"/>
      <c r="E25" s="152"/>
      <c r="G25"/>
      <c r="I25" t="s">
        <v>1445</v>
      </c>
      <c r="J25" t="s">
        <v>1446</v>
      </c>
      <c r="L25" s="442" t="s">
        <v>1471</v>
      </c>
    </row>
    <row r="26" spans="1:12" x14ac:dyDescent="0.2">
      <c r="A26" s="1" t="s">
        <v>937</v>
      </c>
      <c r="B26" s="17">
        <v>2.7</v>
      </c>
      <c r="C26" s="17">
        <v>24</v>
      </c>
      <c r="D26" s="1"/>
      <c r="E26" s="152"/>
      <c r="G26"/>
      <c r="I26" t="s">
        <v>1445</v>
      </c>
      <c r="J26" t="s">
        <v>1446</v>
      </c>
    </row>
    <row r="27" spans="1:12" x14ac:dyDescent="0.2">
      <c r="A27" s="1" t="s">
        <v>1306</v>
      </c>
      <c r="B27" s="17">
        <v>3.4</v>
      </c>
      <c r="C27" s="17">
        <v>24.9</v>
      </c>
      <c r="D27" s="1"/>
      <c r="E27" s="152"/>
      <c r="G27"/>
      <c r="I27" t="s">
        <v>1445</v>
      </c>
      <c r="J27" t="s">
        <v>1446</v>
      </c>
      <c r="K27" t="s">
        <v>1453</v>
      </c>
    </row>
    <row r="28" spans="1:12" x14ac:dyDescent="0.2">
      <c r="A28" s="1" t="s">
        <v>864</v>
      </c>
      <c r="B28" s="17">
        <v>3.1</v>
      </c>
      <c r="C28" s="17">
        <v>27.7</v>
      </c>
      <c r="D28" s="1"/>
      <c r="E28" s="152"/>
      <c r="G28"/>
      <c r="I28" t="s">
        <v>1445</v>
      </c>
      <c r="J28" t="s">
        <v>1446</v>
      </c>
      <c r="K28" t="s">
        <v>1453</v>
      </c>
    </row>
    <row r="29" spans="1:12" x14ac:dyDescent="0.2">
      <c r="A29" s="1" t="s">
        <v>1472</v>
      </c>
      <c r="B29" s="17">
        <v>0.2</v>
      </c>
      <c r="C29" s="17">
        <v>27.7</v>
      </c>
      <c r="D29" s="1"/>
      <c r="E29" s="152"/>
      <c r="G29"/>
      <c r="I29" t="s">
        <v>1445</v>
      </c>
      <c r="J29" t="s">
        <v>1446</v>
      </c>
    </row>
    <row r="30" spans="1:12" x14ac:dyDescent="0.2">
      <c r="A30" s="1" t="s">
        <v>847</v>
      </c>
      <c r="B30" s="17">
        <v>-12.4</v>
      </c>
      <c r="C30" s="17">
        <v>25.8</v>
      </c>
      <c r="D30" s="1"/>
      <c r="E30" s="152"/>
      <c r="G30"/>
      <c r="I30" t="s">
        <v>1445</v>
      </c>
      <c r="J30" t="s">
        <v>1446</v>
      </c>
      <c r="K30" t="s">
        <v>1453</v>
      </c>
    </row>
    <row r="31" spans="1:12" x14ac:dyDescent="0.2">
      <c r="A31" s="1" t="s">
        <v>38</v>
      </c>
      <c r="B31" s="17">
        <v>0</v>
      </c>
      <c r="C31" s="17">
        <v>25.8</v>
      </c>
      <c r="D31" s="1"/>
      <c r="E31" s="152"/>
      <c r="G31"/>
      <c r="I31" t="s">
        <v>1445</v>
      </c>
      <c r="J31" t="s">
        <v>1446</v>
      </c>
      <c r="K31" t="s">
        <v>1453</v>
      </c>
    </row>
    <row r="32" spans="1:12" x14ac:dyDescent="0.2">
      <c r="A32" s="1" t="s">
        <v>938</v>
      </c>
      <c r="B32" s="17">
        <v>-13.3</v>
      </c>
      <c r="C32" s="17">
        <v>27.4</v>
      </c>
      <c r="D32" s="1"/>
      <c r="E32" s="152"/>
      <c r="G32"/>
      <c r="I32" t="s">
        <v>1445</v>
      </c>
      <c r="J32" t="s">
        <v>1446</v>
      </c>
    </row>
    <row r="33" spans="1:12" x14ac:dyDescent="0.2">
      <c r="A33" s="1" t="s">
        <v>1473</v>
      </c>
      <c r="B33" s="17">
        <v>7.4</v>
      </c>
      <c r="C33" s="17">
        <v>27.7</v>
      </c>
      <c r="D33" s="1"/>
      <c r="E33" s="152"/>
      <c r="G33"/>
      <c r="I33" t="s">
        <v>1445</v>
      </c>
      <c r="J33" t="s">
        <v>1446</v>
      </c>
      <c r="K33" t="s">
        <v>1453</v>
      </c>
    </row>
    <row r="34" spans="1:12" x14ac:dyDescent="0.2">
      <c r="A34" s="487" t="s">
        <v>1474</v>
      </c>
      <c r="B34" s="631" t="s">
        <v>234</v>
      </c>
      <c r="C34" s="631" t="s">
        <v>234</v>
      </c>
      <c r="D34" s="487"/>
      <c r="E34" s="170"/>
      <c r="F34" s="170"/>
      <c r="G34" s="170"/>
      <c r="H34" s="170"/>
      <c r="I34" s="170" t="s">
        <v>1445</v>
      </c>
      <c r="J34" s="170"/>
      <c r="K34" s="170"/>
      <c r="L34" s="170"/>
    </row>
    <row r="35" spans="1:12" x14ac:dyDescent="0.2">
      <c r="A35" s="487" t="s">
        <v>1475</v>
      </c>
      <c r="B35" s="631" t="s">
        <v>234</v>
      </c>
      <c r="C35" s="631" t="s">
        <v>234</v>
      </c>
      <c r="D35" s="487"/>
      <c r="E35" s="170"/>
      <c r="F35" s="170" t="s">
        <v>1446</v>
      </c>
      <c r="G35" s="170"/>
      <c r="H35" s="170"/>
      <c r="I35" s="170"/>
      <c r="J35" s="170"/>
      <c r="K35" s="170"/>
      <c r="L35" s="170"/>
    </row>
    <row r="36" spans="1:12" x14ac:dyDescent="0.2">
      <c r="A36" s="487" t="s">
        <v>1476</v>
      </c>
      <c r="B36" s="631" t="s">
        <v>234</v>
      </c>
      <c r="C36" s="631" t="s">
        <v>234</v>
      </c>
      <c r="D36" s="487"/>
      <c r="E36" s="170"/>
      <c r="F36" s="170"/>
      <c r="G36" s="170"/>
      <c r="H36" s="170"/>
      <c r="I36" s="170" t="s">
        <v>1445</v>
      </c>
      <c r="J36" s="170" t="s">
        <v>1446</v>
      </c>
      <c r="K36" s="170" t="s">
        <v>1453</v>
      </c>
      <c r="L36" s="170" t="s">
        <v>1477</v>
      </c>
    </row>
    <row r="37" spans="1:12" x14ac:dyDescent="0.2">
      <c r="A37" s="488" t="s">
        <v>1478</v>
      </c>
      <c r="B37" s="17">
        <v>-11.3</v>
      </c>
      <c r="C37" s="634">
        <v>10.8</v>
      </c>
      <c r="D37" s="1"/>
      <c r="E37" s="152"/>
      <c r="G37"/>
      <c r="I37" s="171" t="s">
        <v>1445</v>
      </c>
      <c r="L37" s="442" t="s">
        <v>1479</v>
      </c>
    </row>
    <row r="38" spans="1:12" x14ac:dyDescent="0.2">
      <c r="A38" s="486" t="s">
        <v>1480</v>
      </c>
      <c r="B38" s="17">
        <v>13.1</v>
      </c>
      <c r="C38" s="630">
        <v>18.600000000000001</v>
      </c>
      <c r="D38" s="1"/>
      <c r="E38" s="152"/>
      <c r="G38"/>
      <c r="I38" s="167" t="s">
        <v>1445</v>
      </c>
      <c r="J38" t="s">
        <v>1446</v>
      </c>
      <c r="K38" s="167" t="s">
        <v>1453</v>
      </c>
      <c r="L38" s="442" t="s">
        <v>1481</v>
      </c>
    </row>
    <row r="39" spans="1:12" x14ac:dyDescent="0.2">
      <c r="A39" s="486" t="s">
        <v>1482</v>
      </c>
      <c r="B39" s="17">
        <v>-12.4</v>
      </c>
      <c r="C39" s="630">
        <v>20.8</v>
      </c>
      <c r="D39" s="1"/>
      <c r="E39" s="152"/>
      <c r="F39" t="s">
        <v>1446</v>
      </c>
      <c r="G39" s="167"/>
      <c r="I39" t="s">
        <v>1445</v>
      </c>
      <c r="J39" t="s">
        <v>1446</v>
      </c>
      <c r="K39" t="s">
        <v>1453</v>
      </c>
    </row>
    <row r="40" spans="1:12" x14ac:dyDescent="0.2">
      <c r="A40" s="1" t="s">
        <v>111</v>
      </c>
      <c r="B40" s="17">
        <v>8.6999999999999993</v>
      </c>
      <c r="C40" s="17">
        <v>24.2</v>
      </c>
      <c r="D40" s="1"/>
      <c r="E40" s="152"/>
      <c r="G40"/>
      <c r="I40" t="s">
        <v>1445</v>
      </c>
      <c r="J40" t="s">
        <v>1446</v>
      </c>
      <c r="K40" t="s">
        <v>1453</v>
      </c>
    </row>
    <row r="41" spans="1:12" x14ac:dyDescent="0.2">
      <c r="A41" s="1" t="s">
        <v>872</v>
      </c>
      <c r="B41" s="17">
        <v>4.4000000000000004</v>
      </c>
      <c r="C41" s="17">
        <v>23.1</v>
      </c>
      <c r="D41" s="1"/>
      <c r="E41" s="152"/>
      <c r="G41"/>
      <c r="I41" t="s">
        <v>1445</v>
      </c>
      <c r="J41" t="s">
        <v>1446</v>
      </c>
    </row>
    <row r="42" spans="1:12" x14ac:dyDescent="0.2">
      <c r="A42" s="1" t="s">
        <v>50</v>
      </c>
      <c r="B42" s="17">
        <v>0</v>
      </c>
      <c r="C42" s="17">
        <v>27</v>
      </c>
      <c r="D42" s="1"/>
      <c r="E42" s="152"/>
      <c r="F42" t="s">
        <v>1446</v>
      </c>
      <c r="I42" t="s">
        <v>1445</v>
      </c>
      <c r="J42" t="s">
        <v>1446</v>
      </c>
      <c r="K42" t="s">
        <v>1453</v>
      </c>
    </row>
    <row r="43" spans="1:12" x14ac:dyDescent="0.2">
      <c r="A43" s="489" t="s">
        <v>42</v>
      </c>
      <c r="B43" s="633">
        <v>17.2</v>
      </c>
      <c r="C43" s="17">
        <v>27.7</v>
      </c>
      <c r="D43" s="1"/>
      <c r="E43" s="152"/>
      <c r="G43"/>
      <c r="I43" s="166" t="s">
        <v>1445</v>
      </c>
      <c r="J43" t="s">
        <v>1446</v>
      </c>
      <c r="K43" s="166" t="s">
        <v>1453</v>
      </c>
    </row>
    <row r="44" spans="1:12" x14ac:dyDescent="0.2">
      <c r="A44" s="1" t="s">
        <v>464</v>
      </c>
      <c r="B44" s="17">
        <v>0.2</v>
      </c>
      <c r="C44" s="17">
        <v>27.4</v>
      </c>
      <c r="D44" s="1"/>
      <c r="E44" s="152"/>
      <c r="F44" t="s">
        <v>1446</v>
      </c>
    </row>
    <row r="45" spans="1:12" x14ac:dyDescent="0.2">
      <c r="A45" s="1" t="s">
        <v>1483</v>
      </c>
      <c r="B45" s="17">
        <v>11.5</v>
      </c>
      <c r="C45" s="17">
        <v>24.9</v>
      </c>
      <c r="D45" s="1"/>
      <c r="E45" s="152"/>
      <c r="G45"/>
      <c r="I45" t="s">
        <v>1445</v>
      </c>
      <c r="J45" t="s">
        <v>1446</v>
      </c>
      <c r="K45" t="s">
        <v>1453</v>
      </c>
    </row>
    <row r="46" spans="1:12" x14ac:dyDescent="0.2">
      <c r="A46" s="1" t="s">
        <v>35</v>
      </c>
      <c r="B46" s="17">
        <v>4.4000000000000004</v>
      </c>
      <c r="C46" s="17">
        <v>26.6</v>
      </c>
      <c r="D46" s="1"/>
      <c r="E46" s="152"/>
      <c r="G46"/>
      <c r="I46" t="s">
        <v>1445</v>
      </c>
      <c r="J46" t="s">
        <v>1446</v>
      </c>
      <c r="K46" t="s">
        <v>1453</v>
      </c>
    </row>
    <row r="47" spans="1:12" x14ac:dyDescent="0.2">
      <c r="A47" s="1" t="s">
        <v>1156</v>
      </c>
      <c r="B47" s="17">
        <v>0</v>
      </c>
      <c r="C47" s="17">
        <v>27.5</v>
      </c>
      <c r="D47" s="1"/>
      <c r="E47" s="152"/>
      <c r="G47"/>
      <c r="I47" t="s">
        <v>1445</v>
      </c>
    </row>
    <row r="48" spans="1:12" x14ac:dyDescent="0.2">
      <c r="A48" s="1" t="s">
        <v>770</v>
      </c>
      <c r="B48" s="17">
        <v>6.9</v>
      </c>
      <c r="C48" s="17">
        <v>23.1</v>
      </c>
      <c r="D48" s="1"/>
      <c r="E48" s="152"/>
      <c r="G48"/>
      <c r="J48" t="s">
        <v>1446</v>
      </c>
    </row>
    <row r="49" spans="1:12" x14ac:dyDescent="0.2">
      <c r="A49" s="1" t="s">
        <v>112</v>
      </c>
      <c r="B49" s="17">
        <v>4.4000000000000004</v>
      </c>
      <c r="C49" s="17">
        <v>27.7</v>
      </c>
      <c r="D49" s="1" t="s">
        <v>1484</v>
      </c>
      <c r="E49" s="152"/>
      <c r="F49" t="s">
        <v>1446</v>
      </c>
    </row>
    <row r="50" spans="1:12" x14ac:dyDescent="0.2">
      <c r="A50" s="487" t="s">
        <v>1485</v>
      </c>
      <c r="B50" s="631" t="s">
        <v>234</v>
      </c>
      <c r="C50" s="631" t="s">
        <v>234</v>
      </c>
      <c r="D50" s="487"/>
      <c r="E50" s="170"/>
      <c r="F50" s="170"/>
      <c r="G50" s="170"/>
      <c r="H50" s="170"/>
      <c r="I50" s="170" t="s">
        <v>1445</v>
      </c>
      <c r="J50" s="170" t="s">
        <v>1446</v>
      </c>
      <c r="K50" s="170" t="s">
        <v>1453</v>
      </c>
      <c r="L50" s="170"/>
    </row>
    <row r="51" spans="1:12" x14ac:dyDescent="0.2">
      <c r="A51" s="1" t="s">
        <v>1486</v>
      </c>
      <c r="B51" s="17">
        <v>8.6999999999999993</v>
      </c>
      <c r="C51" s="17">
        <v>21.3</v>
      </c>
      <c r="D51" s="1"/>
      <c r="E51" s="152"/>
      <c r="G51"/>
      <c r="J51" t="s">
        <v>1446</v>
      </c>
    </row>
    <row r="52" spans="1:12" x14ac:dyDescent="0.2">
      <c r="A52" s="1" t="s">
        <v>1183</v>
      </c>
      <c r="B52" s="17">
        <v>6.2</v>
      </c>
      <c r="C52" s="17">
        <v>27</v>
      </c>
      <c r="D52" s="1"/>
      <c r="E52" s="152"/>
      <c r="G52"/>
      <c r="I52" t="s">
        <v>1445</v>
      </c>
      <c r="J52" t="s">
        <v>1446</v>
      </c>
    </row>
    <row r="53" spans="1:12" x14ac:dyDescent="0.2">
      <c r="A53" s="485" t="s">
        <v>362</v>
      </c>
      <c r="B53" s="629">
        <v>15.7</v>
      </c>
      <c r="C53" s="17">
        <v>27.8</v>
      </c>
      <c r="D53" s="1"/>
      <c r="E53" s="152"/>
      <c r="G53"/>
      <c r="I53" s="166" t="s">
        <v>1445</v>
      </c>
      <c r="J53" s="166" t="s">
        <v>1446</v>
      </c>
      <c r="K53" s="166" t="s">
        <v>1453</v>
      </c>
    </row>
    <row r="54" spans="1:12" x14ac:dyDescent="0.2">
      <c r="A54" s="1" t="s">
        <v>737</v>
      </c>
      <c r="B54" s="17">
        <v>-6.9</v>
      </c>
      <c r="C54" s="17">
        <v>28.1</v>
      </c>
      <c r="D54" s="1"/>
      <c r="E54" s="152"/>
      <c r="F54" t="s">
        <v>1446</v>
      </c>
      <c r="I54" t="s">
        <v>1445</v>
      </c>
      <c r="J54" t="s">
        <v>1446</v>
      </c>
      <c r="K54" t="s">
        <v>1453</v>
      </c>
    </row>
    <row r="55" spans="1:12" x14ac:dyDescent="0.2">
      <c r="A55" s="1" t="s">
        <v>1215</v>
      </c>
      <c r="B55" s="17">
        <v>-1.2</v>
      </c>
      <c r="C55" s="17">
        <v>16.8</v>
      </c>
      <c r="D55" s="1"/>
      <c r="E55" s="152"/>
      <c r="G55"/>
      <c r="J55" t="s">
        <v>1446</v>
      </c>
      <c r="L55" s="442" t="s">
        <v>1487</v>
      </c>
    </row>
    <row r="56" spans="1:12" x14ac:dyDescent="0.2">
      <c r="A56" s="1" t="s">
        <v>54</v>
      </c>
      <c r="B56" s="17">
        <v>-1.1000000000000001</v>
      </c>
      <c r="C56" s="17">
        <v>23.9</v>
      </c>
      <c r="D56" s="1"/>
      <c r="E56" s="152"/>
      <c r="G56"/>
      <c r="I56" t="s">
        <v>1445</v>
      </c>
      <c r="J56" t="s">
        <v>1446</v>
      </c>
      <c r="K56" t="s">
        <v>1453</v>
      </c>
    </row>
    <row r="57" spans="1:12" x14ac:dyDescent="0.2">
      <c r="A57" s="487" t="s">
        <v>1488</v>
      </c>
      <c r="B57" s="631" t="s">
        <v>234</v>
      </c>
      <c r="C57" s="631" t="s">
        <v>234</v>
      </c>
      <c r="D57" s="487" t="s">
        <v>1445</v>
      </c>
      <c r="E57" s="170"/>
      <c r="F57" s="170"/>
      <c r="G57" s="170"/>
      <c r="H57" s="170"/>
      <c r="I57" s="170" t="s">
        <v>1445</v>
      </c>
      <c r="J57" s="170" t="s">
        <v>1446</v>
      </c>
      <c r="K57" s="170"/>
      <c r="L57" s="170"/>
    </row>
    <row r="58" spans="1:12" x14ac:dyDescent="0.2">
      <c r="A58" s="487" t="s">
        <v>1489</v>
      </c>
      <c r="B58" s="631" t="s">
        <v>234</v>
      </c>
      <c r="C58" s="631" t="s">
        <v>234</v>
      </c>
      <c r="D58" s="487"/>
      <c r="E58" s="170"/>
      <c r="F58" s="170"/>
      <c r="G58" s="170"/>
      <c r="H58" s="170"/>
      <c r="I58" s="170"/>
      <c r="J58" s="170" t="s">
        <v>1446</v>
      </c>
      <c r="K58" s="170"/>
      <c r="L58" s="170"/>
    </row>
    <row r="59" spans="1:12" x14ac:dyDescent="0.2">
      <c r="A59" s="487" t="s">
        <v>970</v>
      </c>
      <c r="B59" s="631" t="s">
        <v>234</v>
      </c>
      <c r="C59" s="631" t="s">
        <v>234</v>
      </c>
      <c r="D59" s="487"/>
      <c r="E59" s="170"/>
      <c r="F59" s="170"/>
      <c r="G59" s="170"/>
      <c r="H59" s="170"/>
      <c r="I59" s="170" t="s">
        <v>1445</v>
      </c>
      <c r="J59" s="170"/>
      <c r="K59" s="170"/>
      <c r="L59" s="170"/>
    </row>
    <row r="60" spans="1:12" x14ac:dyDescent="0.2">
      <c r="A60" s="1" t="s">
        <v>83</v>
      </c>
      <c r="B60" s="17">
        <v>12.9</v>
      </c>
      <c r="C60" s="17">
        <v>27.7</v>
      </c>
      <c r="D60" s="1"/>
      <c r="E60" s="152"/>
      <c r="G60"/>
      <c r="J60" t="s">
        <v>1446</v>
      </c>
    </row>
    <row r="61" spans="1:12" x14ac:dyDescent="0.2">
      <c r="A61" s="1" t="s">
        <v>1490</v>
      </c>
      <c r="B61" s="17">
        <v>11.2</v>
      </c>
      <c r="C61" s="17">
        <v>27.7</v>
      </c>
      <c r="D61" s="1" t="s">
        <v>1445</v>
      </c>
      <c r="E61" s="152"/>
      <c r="F61" t="s">
        <v>1446</v>
      </c>
    </row>
    <row r="62" spans="1:12" x14ac:dyDescent="0.2">
      <c r="A62" s="485" t="s">
        <v>168</v>
      </c>
      <c r="B62" s="629">
        <v>13.6</v>
      </c>
      <c r="C62" s="17">
        <v>27.7</v>
      </c>
      <c r="D62" s="1" t="s">
        <v>1445</v>
      </c>
      <c r="E62" s="152"/>
      <c r="F62" s="166" t="s">
        <v>1446</v>
      </c>
      <c r="I62" t="s">
        <v>1445</v>
      </c>
      <c r="J62" t="s">
        <v>1446</v>
      </c>
      <c r="K62" t="s">
        <v>1453</v>
      </c>
    </row>
    <row r="63" spans="1:12" x14ac:dyDescent="0.2">
      <c r="A63" s="1" t="s">
        <v>1491</v>
      </c>
      <c r="B63" s="17">
        <v>13</v>
      </c>
      <c r="C63" s="17">
        <v>24.2</v>
      </c>
      <c r="D63" s="1"/>
      <c r="E63" s="152"/>
      <c r="G63"/>
      <c r="I63" t="s">
        <v>1445</v>
      </c>
    </row>
    <row r="64" spans="1:12" x14ac:dyDescent="0.2">
      <c r="A64" s="487" t="s">
        <v>1492</v>
      </c>
      <c r="B64" s="631" t="s">
        <v>234</v>
      </c>
      <c r="C64" s="631" t="s">
        <v>234</v>
      </c>
      <c r="D64" s="487"/>
      <c r="E64" s="170"/>
      <c r="F64" s="170"/>
      <c r="G64" s="170"/>
      <c r="H64" s="170"/>
      <c r="I64" s="170" t="s">
        <v>1445</v>
      </c>
      <c r="J64" s="170" t="s">
        <v>1446</v>
      </c>
      <c r="K64" s="170"/>
      <c r="L64" s="170"/>
    </row>
    <row r="65" spans="1:12" x14ac:dyDescent="0.2">
      <c r="A65" s="1" t="s">
        <v>1399</v>
      </c>
      <c r="B65" s="17">
        <v>2.5</v>
      </c>
      <c r="C65" s="17">
        <v>25.8</v>
      </c>
      <c r="D65" s="1"/>
      <c r="E65" s="152"/>
      <c r="G65"/>
      <c r="I65" t="s">
        <v>1445</v>
      </c>
      <c r="J65" t="s">
        <v>1446</v>
      </c>
      <c r="K65" t="s">
        <v>1453</v>
      </c>
    </row>
    <row r="66" spans="1:12" x14ac:dyDescent="0.2">
      <c r="A66" s="1" t="s">
        <v>973</v>
      </c>
      <c r="B66" s="17">
        <v>-1.2</v>
      </c>
      <c r="C66" s="17">
        <v>24.3</v>
      </c>
      <c r="D66" s="1"/>
      <c r="E66" s="152"/>
      <c r="G66"/>
      <c r="I66" t="s">
        <v>1445</v>
      </c>
      <c r="J66" t="s">
        <v>1446</v>
      </c>
      <c r="K66" t="s">
        <v>1453</v>
      </c>
    </row>
    <row r="67" spans="1:12" x14ac:dyDescent="0.2">
      <c r="A67" s="1" t="s">
        <v>1376</v>
      </c>
      <c r="B67" s="17">
        <v>7.3</v>
      </c>
      <c r="C67" s="17">
        <v>21.9</v>
      </c>
      <c r="D67" s="1"/>
      <c r="E67" s="152"/>
      <c r="G67"/>
      <c r="I67" t="s">
        <v>1445</v>
      </c>
      <c r="J67" t="s">
        <v>1446</v>
      </c>
    </row>
    <row r="68" spans="1:12" x14ac:dyDescent="0.2">
      <c r="A68" s="1" t="s">
        <v>1402</v>
      </c>
      <c r="B68" s="17">
        <v>13.4</v>
      </c>
      <c r="C68" s="17">
        <v>26.4</v>
      </c>
      <c r="D68" s="1"/>
      <c r="E68" s="152"/>
      <c r="G68"/>
      <c r="I68" t="s">
        <v>1445</v>
      </c>
      <c r="J68" t="s">
        <v>1446</v>
      </c>
    </row>
    <row r="69" spans="1:12" x14ac:dyDescent="0.2">
      <c r="A69" s="1" t="s">
        <v>1430</v>
      </c>
      <c r="B69" s="17">
        <v>0</v>
      </c>
      <c r="C69" s="17">
        <v>27.4</v>
      </c>
      <c r="D69" s="1"/>
      <c r="E69" s="152"/>
      <c r="G69"/>
      <c r="I69" t="s">
        <v>1445</v>
      </c>
      <c r="J69" t="s">
        <v>1446</v>
      </c>
    </row>
    <row r="70" spans="1:12" x14ac:dyDescent="0.2">
      <c r="A70" s="1"/>
      <c r="B70" s="1"/>
      <c r="C70" s="1"/>
      <c r="D70" s="1"/>
      <c r="E70" s="152"/>
      <c r="G70"/>
    </row>
    <row r="71" spans="1:12" x14ac:dyDescent="0.2">
      <c r="A71" s="485" t="s">
        <v>2764</v>
      </c>
      <c r="B71" s="166"/>
      <c r="C71" s="166"/>
      <c r="D71" s="177">
        <v>13.8</v>
      </c>
      <c r="E71" s="177">
        <v>17.2</v>
      </c>
      <c r="F71" s="177">
        <v>13.6</v>
      </c>
      <c r="G71" s="177">
        <v>17.2</v>
      </c>
      <c r="I71" s="166">
        <v>17.2</v>
      </c>
      <c r="J71" s="166">
        <v>15.7</v>
      </c>
      <c r="K71" s="166">
        <v>17.2</v>
      </c>
      <c r="L71" s="176" t="s">
        <v>1494</v>
      </c>
    </row>
    <row r="72" spans="1:12" x14ac:dyDescent="0.2">
      <c r="A72" s="167" t="s">
        <v>2763</v>
      </c>
      <c r="B72" s="167"/>
      <c r="C72" s="167"/>
      <c r="D72" s="169">
        <v>16.600000000000001</v>
      </c>
      <c r="E72" s="178">
        <v>21.7</v>
      </c>
      <c r="F72" s="169">
        <v>16.600000000000001</v>
      </c>
      <c r="G72" s="178">
        <v>20.8</v>
      </c>
      <c r="I72" s="167">
        <v>18.600000000000001</v>
      </c>
      <c r="J72" s="167">
        <v>16.600000000000001</v>
      </c>
      <c r="K72" s="167">
        <v>18.600000000000001</v>
      </c>
    </row>
    <row r="73" spans="1:12" x14ac:dyDescent="0.2">
      <c r="D73" s="174">
        <v>14.8</v>
      </c>
      <c r="E73" s="155"/>
      <c r="F73" s="175">
        <v>14.6</v>
      </c>
      <c r="L73" s="173" t="s">
        <v>1493</v>
      </c>
    </row>
    <row r="74" spans="1:12" x14ac:dyDescent="0.2">
      <c r="D74" s="167">
        <v>16.600000000000001</v>
      </c>
      <c r="E74" s="152"/>
      <c r="F74" s="167">
        <v>16.600000000000001</v>
      </c>
    </row>
    <row r="75" spans="1:12" x14ac:dyDescent="0.2">
      <c r="B75" s="155"/>
      <c r="C75" s="155"/>
    </row>
    <row r="76" spans="1:12" x14ac:dyDescent="0.2">
      <c r="A76" s="173"/>
      <c r="B76" s="155"/>
      <c r="C76" s="155"/>
    </row>
  </sheetData>
  <autoFilter ref="A4:L71"/>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G98"/>
  <sheetViews>
    <sheetView workbookViewId="0">
      <selection activeCell="A99" sqref="A99"/>
    </sheetView>
  </sheetViews>
  <sheetFormatPr baseColWidth="10" defaultColWidth="9.140625" defaultRowHeight="12.75" x14ac:dyDescent="0.2"/>
  <cols>
    <col min="1" max="1" width="25.140625" style="217" customWidth="1"/>
    <col min="2" max="2" width="27.7109375" style="217" customWidth="1"/>
    <col min="3" max="3" width="6.7109375" style="217" bestFit="1" customWidth="1"/>
    <col min="4" max="4" width="5.5703125" style="217" bestFit="1" customWidth="1"/>
    <col min="5" max="61" width="4.28515625" style="217" customWidth="1"/>
  </cols>
  <sheetData>
    <row r="1" spans="1:85" x14ac:dyDescent="0.2">
      <c r="B1" s="179"/>
      <c r="C1" s="607" t="s">
        <v>1440</v>
      </c>
      <c r="D1" s="607"/>
      <c r="E1" s="607" t="s">
        <v>1495</v>
      </c>
      <c r="F1" s="607"/>
      <c r="G1" s="607"/>
      <c r="H1" s="607"/>
      <c r="I1" s="607"/>
      <c r="J1" s="607"/>
      <c r="K1" s="607"/>
      <c r="L1" s="607"/>
      <c r="M1" s="607"/>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row>
    <row r="2" spans="1:85" ht="36.75" customHeight="1" x14ac:dyDescent="0.2">
      <c r="A2" s="180" t="s">
        <v>1496</v>
      </c>
      <c r="B2" s="181" t="s">
        <v>1497</v>
      </c>
      <c r="C2" s="179" t="s">
        <v>1442</v>
      </c>
      <c r="D2" s="181" t="s">
        <v>1443</v>
      </c>
      <c r="E2" s="182">
        <v>16</v>
      </c>
      <c r="F2" s="183">
        <v>38</v>
      </c>
      <c r="G2" s="183">
        <v>62</v>
      </c>
      <c r="H2" s="183">
        <v>63.7</v>
      </c>
      <c r="I2" s="183">
        <v>65.599999999999994</v>
      </c>
      <c r="J2" s="183">
        <v>69.7</v>
      </c>
      <c r="K2" s="183">
        <v>73.8</v>
      </c>
      <c r="L2" s="182">
        <v>81</v>
      </c>
      <c r="M2" s="182">
        <v>85</v>
      </c>
      <c r="N2" s="182">
        <v>97.5</v>
      </c>
      <c r="O2" s="182">
        <v>98</v>
      </c>
      <c r="P2" s="182">
        <v>102.6</v>
      </c>
      <c r="Q2" s="182">
        <v>120</v>
      </c>
      <c r="R2" s="182">
        <v>123.2</v>
      </c>
      <c r="S2" s="182">
        <v>125.4</v>
      </c>
      <c r="T2" s="182">
        <v>127.3</v>
      </c>
      <c r="U2" s="182">
        <v>129.30000000000001</v>
      </c>
      <c r="V2" s="183">
        <v>131.30000000000001</v>
      </c>
      <c r="W2" s="182">
        <v>133</v>
      </c>
      <c r="X2" s="182">
        <v>135.80000000000001</v>
      </c>
      <c r="Y2" s="182">
        <v>136.69999999999999</v>
      </c>
      <c r="Z2" s="182">
        <v>136.9</v>
      </c>
      <c r="AA2" s="183">
        <v>137.5</v>
      </c>
      <c r="AB2" s="182">
        <v>138.80000000000001</v>
      </c>
      <c r="AC2" s="182">
        <v>141</v>
      </c>
      <c r="AD2" s="182">
        <v>146.5</v>
      </c>
      <c r="AE2" s="183">
        <v>188.3</v>
      </c>
      <c r="AF2" s="183">
        <v>188.8</v>
      </c>
      <c r="AG2" s="183">
        <v>194.3</v>
      </c>
      <c r="AH2" s="183">
        <v>198.3</v>
      </c>
      <c r="AI2" s="183">
        <v>201.7</v>
      </c>
      <c r="AJ2" s="183">
        <v>202.4</v>
      </c>
      <c r="AK2" s="183">
        <v>203.3</v>
      </c>
      <c r="AL2" s="183">
        <v>204</v>
      </c>
      <c r="AM2" s="182">
        <v>206.5</v>
      </c>
      <c r="AN2" s="183">
        <v>210.5</v>
      </c>
      <c r="AO2" s="182">
        <v>214.8</v>
      </c>
      <c r="AP2" s="182">
        <v>218.5</v>
      </c>
      <c r="AQ2" s="183">
        <v>224.2</v>
      </c>
      <c r="AR2" s="183">
        <v>237</v>
      </c>
      <c r="AS2" s="183">
        <v>251</v>
      </c>
      <c r="AT2" s="183">
        <v>256.60000000000002</v>
      </c>
      <c r="AU2" s="183">
        <v>259.5</v>
      </c>
      <c r="AV2" s="183">
        <v>260.5</v>
      </c>
      <c r="AW2" s="183">
        <v>260.7</v>
      </c>
      <c r="AX2" s="183">
        <v>263.89999999999998</v>
      </c>
      <c r="AY2" s="183">
        <v>264</v>
      </c>
      <c r="AZ2" s="183">
        <v>265</v>
      </c>
      <c r="BA2" s="183">
        <v>267</v>
      </c>
      <c r="BB2" s="183">
        <v>280</v>
      </c>
      <c r="BC2" s="183">
        <v>287.5</v>
      </c>
      <c r="BD2" s="183">
        <v>292.5</v>
      </c>
      <c r="BE2" s="182">
        <v>298.39999999999998</v>
      </c>
      <c r="BF2" s="182">
        <v>300.5</v>
      </c>
      <c r="BG2" s="182">
        <v>301</v>
      </c>
      <c r="BH2" s="182">
        <v>303.5</v>
      </c>
      <c r="BI2" s="182">
        <v>305.5</v>
      </c>
      <c r="BJ2" s="184"/>
      <c r="BK2" s="184"/>
      <c r="BL2" s="184"/>
      <c r="BM2" s="184"/>
      <c r="BN2" s="184"/>
      <c r="BO2" s="184"/>
      <c r="BP2" s="184"/>
      <c r="BQ2" s="184"/>
      <c r="BR2" s="184"/>
      <c r="BS2" s="184"/>
      <c r="BT2" s="184"/>
      <c r="BU2" s="184"/>
      <c r="BV2" s="184"/>
      <c r="BW2" s="184"/>
      <c r="BX2" s="184"/>
      <c r="BY2" s="184"/>
      <c r="BZ2" s="184"/>
      <c r="CA2" s="184"/>
      <c r="CB2" s="184"/>
      <c r="CC2" s="184"/>
      <c r="CD2" s="184"/>
      <c r="CE2" s="184"/>
      <c r="CF2" s="184"/>
      <c r="CG2" s="184"/>
    </row>
    <row r="3" spans="1:85" x14ac:dyDescent="0.2">
      <c r="A3" s="180" t="s">
        <v>1498</v>
      </c>
      <c r="B3" s="180" t="s">
        <v>1499</v>
      </c>
      <c r="C3" s="3">
        <v>-6.7</v>
      </c>
      <c r="D3" s="3">
        <v>27.4</v>
      </c>
      <c r="E3" s="185">
        <v>2.5</v>
      </c>
      <c r="F3" s="180">
        <v>0</v>
      </c>
      <c r="G3" s="180">
        <v>0</v>
      </c>
      <c r="H3" s="180">
        <v>0</v>
      </c>
      <c r="I3" s="180">
        <v>0</v>
      </c>
      <c r="J3" s="180">
        <v>0</v>
      </c>
      <c r="K3" s="180">
        <v>0</v>
      </c>
      <c r="L3" s="185">
        <v>2.8</v>
      </c>
      <c r="M3" s="185">
        <v>1.6</v>
      </c>
      <c r="N3" s="185">
        <v>1</v>
      </c>
      <c r="O3" s="185">
        <v>3.1</v>
      </c>
      <c r="P3" s="185">
        <v>2.6</v>
      </c>
      <c r="Q3" s="185">
        <v>3.5</v>
      </c>
      <c r="R3" s="185">
        <v>2.2000000000000002</v>
      </c>
      <c r="S3" s="185">
        <v>1.9</v>
      </c>
      <c r="T3" s="185">
        <v>2.9</v>
      </c>
      <c r="U3" s="185">
        <v>0.5</v>
      </c>
      <c r="V3" s="180">
        <v>0</v>
      </c>
      <c r="W3" s="185">
        <v>6</v>
      </c>
      <c r="X3" s="185">
        <v>5.0999999999999996</v>
      </c>
      <c r="Y3" s="185">
        <v>1</v>
      </c>
      <c r="Z3" s="185">
        <v>6.8</v>
      </c>
      <c r="AA3" s="180">
        <v>0</v>
      </c>
      <c r="AB3" s="185">
        <v>1</v>
      </c>
      <c r="AC3" s="185">
        <v>0.7</v>
      </c>
      <c r="AD3" s="185">
        <v>3.1</v>
      </c>
      <c r="AE3" s="180">
        <v>0</v>
      </c>
      <c r="AF3" s="180">
        <v>2.5</v>
      </c>
      <c r="AG3" s="180">
        <v>0</v>
      </c>
      <c r="AH3" s="180">
        <v>0</v>
      </c>
      <c r="AI3" s="180">
        <v>0</v>
      </c>
      <c r="AJ3" s="180">
        <v>0</v>
      </c>
      <c r="AK3" s="180">
        <v>0</v>
      </c>
      <c r="AL3" s="180">
        <v>0</v>
      </c>
      <c r="AM3" s="185">
        <v>0.6</v>
      </c>
      <c r="AN3" s="180">
        <v>0</v>
      </c>
      <c r="AO3" s="185">
        <v>0.3</v>
      </c>
      <c r="AP3" s="185">
        <v>0.9</v>
      </c>
      <c r="AQ3" s="180">
        <v>0</v>
      </c>
      <c r="AR3" s="180">
        <v>0</v>
      </c>
      <c r="AS3" s="180">
        <v>0</v>
      </c>
      <c r="AT3" s="180">
        <v>0</v>
      </c>
      <c r="AU3" s="180">
        <v>0</v>
      </c>
      <c r="AV3" s="180">
        <v>0</v>
      </c>
      <c r="AW3" s="180">
        <v>0</v>
      </c>
      <c r="AX3" s="180">
        <v>0</v>
      </c>
      <c r="AY3" s="180">
        <v>0</v>
      </c>
      <c r="AZ3" s="180">
        <v>0</v>
      </c>
      <c r="BA3" s="180">
        <v>0</v>
      </c>
      <c r="BB3" s="180">
        <v>0</v>
      </c>
      <c r="BC3" s="180">
        <v>0</v>
      </c>
      <c r="BD3" s="180">
        <v>0</v>
      </c>
      <c r="BE3" s="185">
        <v>0</v>
      </c>
      <c r="BF3" s="185">
        <v>0</v>
      </c>
      <c r="BG3" s="185">
        <v>0</v>
      </c>
      <c r="BH3" s="185">
        <v>0.5</v>
      </c>
      <c r="BI3" s="185">
        <v>0.9</v>
      </c>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row>
    <row r="4" spans="1:85" x14ac:dyDescent="0.2">
      <c r="A4" s="186" t="s">
        <v>1500</v>
      </c>
      <c r="B4" s="186" t="s">
        <v>1501</v>
      </c>
      <c r="C4">
        <v>2.7</v>
      </c>
      <c r="D4">
        <v>24</v>
      </c>
      <c r="E4" s="187">
        <v>0</v>
      </c>
      <c r="F4" s="186">
        <v>0</v>
      </c>
      <c r="G4" s="186">
        <v>0</v>
      </c>
      <c r="H4" s="186">
        <v>0</v>
      </c>
      <c r="I4" s="186">
        <v>0</v>
      </c>
      <c r="J4" s="186">
        <v>0</v>
      </c>
      <c r="K4" s="186">
        <v>0</v>
      </c>
      <c r="L4" s="187">
        <v>0</v>
      </c>
      <c r="M4" s="187">
        <v>0</v>
      </c>
      <c r="N4" s="187">
        <v>0.2</v>
      </c>
      <c r="O4" s="187">
        <v>0</v>
      </c>
      <c r="P4" s="187">
        <v>0.2</v>
      </c>
      <c r="Q4" s="187">
        <v>0.3</v>
      </c>
      <c r="R4" s="187">
        <v>0</v>
      </c>
      <c r="S4" s="187">
        <v>0</v>
      </c>
      <c r="T4" s="187">
        <v>0</v>
      </c>
      <c r="U4" s="187">
        <v>0.2</v>
      </c>
      <c r="V4" s="186">
        <v>1.8</v>
      </c>
      <c r="W4" s="187">
        <v>0.5</v>
      </c>
      <c r="X4" s="187">
        <v>0</v>
      </c>
      <c r="Y4" s="187">
        <v>0.2</v>
      </c>
      <c r="Z4" s="187">
        <v>0.6</v>
      </c>
      <c r="AA4" s="186">
        <v>0</v>
      </c>
      <c r="AB4" s="187">
        <v>0</v>
      </c>
      <c r="AC4" s="187">
        <v>0</v>
      </c>
      <c r="AD4" s="187">
        <v>0.2</v>
      </c>
      <c r="AE4" s="186">
        <v>0</v>
      </c>
      <c r="AF4" s="186">
        <v>0</v>
      </c>
      <c r="AG4" s="186">
        <v>0</v>
      </c>
      <c r="AH4" s="186">
        <v>0</v>
      </c>
      <c r="AI4" s="186">
        <v>0</v>
      </c>
      <c r="AJ4" s="186">
        <v>0</v>
      </c>
      <c r="AK4" s="186">
        <v>0</v>
      </c>
      <c r="AL4" s="186">
        <v>0</v>
      </c>
      <c r="AM4" s="187">
        <v>0</v>
      </c>
      <c r="AN4" s="186">
        <v>0</v>
      </c>
      <c r="AO4" s="187">
        <v>0</v>
      </c>
      <c r="AP4" s="187">
        <v>0</v>
      </c>
      <c r="AQ4" s="186">
        <v>0</v>
      </c>
      <c r="AR4" s="186">
        <v>0</v>
      </c>
      <c r="AS4" s="186">
        <v>0</v>
      </c>
      <c r="AT4" s="186">
        <v>0</v>
      </c>
      <c r="AU4" s="186">
        <v>0</v>
      </c>
      <c r="AV4" s="186">
        <v>0</v>
      </c>
      <c r="AW4" s="186">
        <v>0</v>
      </c>
      <c r="AX4" s="186">
        <v>0</v>
      </c>
      <c r="AY4" s="186">
        <v>0</v>
      </c>
      <c r="AZ4" s="186">
        <v>0</v>
      </c>
      <c r="BA4" s="186">
        <v>0</v>
      </c>
      <c r="BB4" s="186">
        <v>0</v>
      </c>
      <c r="BC4" s="186">
        <v>0</v>
      </c>
      <c r="BD4" s="186">
        <v>0</v>
      </c>
      <c r="BE4" s="187">
        <v>0</v>
      </c>
      <c r="BF4" s="187">
        <v>0</v>
      </c>
      <c r="BG4" s="187">
        <v>0.8</v>
      </c>
      <c r="BH4" s="187">
        <v>0.5</v>
      </c>
      <c r="BI4" s="187">
        <v>0</v>
      </c>
      <c r="BJ4" s="184"/>
      <c r="BK4" s="184"/>
      <c r="BL4" s="184"/>
      <c r="BM4" s="184"/>
      <c r="BN4" s="184"/>
      <c r="BO4" s="184"/>
      <c r="BP4" s="184"/>
      <c r="BQ4" s="184"/>
      <c r="BR4" s="184"/>
      <c r="BS4" s="184"/>
      <c r="BT4" s="184"/>
      <c r="BU4" s="184"/>
      <c r="BV4" s="184"/>
      <c r="BW4" s="184"/>
      <c r="BX4" s="184"/>
      <c r="BY4" s="184"/>
      <c r="BZ4" s="184"/>
      <c r="CA4" s="184"/>
      <c r="CB4" s="184"/>
      <c r="CC4" s="184"/>
      <c r="CD4" s="184"/>
      <c r="CE4" s="184"/>
      <c r="CF4" s="184"/>
      <c r="CG4" s="184"/>
    </row>
    <row r="5" spans="1:85" x14ac:dyDescent="0.2">
      <c r="A5" s="180" t="s">
        <v>1502</v>
      </c>
      <c r="B5" s="180" t="s">
        <v>1503</v>
      </c>
      <c r="C5" s="3">
        <v>-13.3</v>
      </c>
      <c r="D5" s="3">
        <v>27.4</v>
      </c>
      <c r="E5" s="185">
        <v>2.2999999999999998</v>
      </c>
      <c r="F5" s="180">
        <v>0</v>
      </c>
      <c r="G5" s="180">
        <v>0</v>
      </c>
      <c r="H5" s="180">
        <v>0</v>
      </c>
      <c r="I5" s="180">
        <v>0</v>
      </c>
      <c r="J5" s="180">
        <v>0</v>
      </c>
      <c r="K5" s="180">
        <v>0</v>
      </c>
      <c r="L5" s="185">
        <v>0.6</v>
      </c>
      <c r="M5" s="185">
        <v>0.6</v>
      </c>
      <c r="N5" s="185">
        <v>1</v>
      </c>
      <c r="O5" s="185">
        <v>2.4</v>
      </c>
      <c r="P5" s="185">
        <v>1.5</v>
      </c>
      <c r="Q5" s="185">
        <v>0.5</v>
      </c>
      <c r="R5" s="185">
        <v>0.6</v>
      </c>
      <c r="S5" s="185">
        <v>0</v>
      </c>
      <c r="T5" s="185">
        <v>0.4</v>
      </c>
      <c r="U5" s="185">
        <v>3.8</v>
      </c>
      <c r="V5" s="180">
        <v>0</v>
      </c>
      <c r="W5" s="185">
        <v>0.9</v>
      </c>
      <c r="X5" s="185">
        <v>0.8</v>
      </c>
      <c r="Y5" s="185">
        <v>0.6</v>
      </c>
      <c r="Z5" s="185">
        <v>1.1000000000000001</v>
      </c>
      <c r="AA5" s="180">
        <v>12</v>
      </c>
      <c r="AB5" s="185">
        <v>0.5</v>
      </c>
      <c r="AC5" s="185">
        <v>2.1</v>
      </c>
      <c r="AD5" s="185">
        <v>1.1000000000000001</v>
      </c>
      <c r="AE5" s="180">
        <v>0</v>
      </c>
      <c r="AF5" s="180">
        <v>0</v>
      </c>
      <c r="AG5" s="180">
        <v>0</v>
      </c>
      <c r="AH5" s="180">
        <v>0</v>
      </c>
      <c r="AI5" s="180">
        <v>0</v>
      </c>
      <c r="AJ5" s="180">
        <v>0</v>
      </c>
      <c r="AK5" s="180">
        <v>3.4</v>
      </c>
      <c r="AL5" s="180">
        <v>0</v>
      </c>
      <c r="AM5" s="185">
        <v>0</v>
      </c>
      <c r="AN5" s="180">
        <v>0</v>
      </c>
      <c r="AO5" s="185">
        <v>0</v>
      </c>
      <c r="AP5" s="185">
        <v>0</v>
      </c>
      <c r="AQ5" s="180">
        <v>0</v>
      </c>
      <c r="AR5" s="180">
        <v>0</v>
      </c>
      <c r="AS5" s="180">
        <v>0</v>
      </c>
      <c r="AT5" s="180">
        <v>0</v>
      </c>
      <c r="AU5" s="180">
        <v>0</v>
      </c>
      <c r="AV5" s="180">
        <v>0</v>
      </c>
      <c r="AW5" s="180">
        <v>0</v>
      </c>
      <c r="AX5" s="180">
        <v>0</v>
      </c>
      <c r="AY5" s="180">
        <v>0</v>
      </c>
      <c r="AZ5" s="180">
        <v>0</v>
      </c>
      <c r="BA5" s="180">
        <v>0</v>
      </c>
      <c r="BB5" s="180">
        <v>0</v>
      </c>
      <c r="BC5" s="180">
        <v>0</v>
      </c>
      <c r="BD5" s="180">
        <v>0</v>
      </c>
      <c r="BE5" s="185">
        <v>0</v>
      </c>
      <c r="BF5" s="185">
        <v>0</v>
      </c>
      <c r="BG5" s="185">
        <v>0</v>
      </c>
      <c r="BH5" s="185">
        <v>1.6</v>
      </c>
      <c r="BI5" s="185">
        <v>0</v>
      </c>
      <c r="BJ5" s="184"/>
      <c r="BK5" s="184"/>
      <c r="BL5" s="184"/>
      <c r="BM5" s="184"/>
      <c r="BN5" s="184"/>
      <c r="BO5" s="184"/>
      <c r="BP5" s="184"/>
      <c r="BQ5" s="184"/>
      <c r="BR5" s="184"/>
      <c r="BS5" s="184"/>
      <c r="BT5" s="184"/>
      <c r="BU5" s="184"/>
      <c r="BV5" s="184"/>
      <c r="BW5" s="184"/>
      <c r="BX5" s="184"/>
      <c r="BY5" s="184"/>
      <c r="BZ5" s="184"/>
      <c r="CA5" s="184"/>
      <c r="CB5" s="184"/>
      <c r="CC5" s="184"/>
      <c r="CD5" s="184"/>
      <c r="CE5" s="184"/>
      <c r="CF5" s="184"/>
      <c r="CG5" s="184"/>
    </row>
    <row r="6" spans="1:85" x14ac:dyDescent="0.2">
      <c r="A6" s="186" t="s">
        <v>1504</v>
      </c>
      <c r="B6" s="186" t="s">
        <v>44</v>
      </c>
      <c r="C6" s="152">
        <v>0.2</v>
      </c>
      <c r="D6" s="152">
        <v>27.7</v>
      </c>
      <c r="E6" s="187">
        <v>0.4</v>
      </c>
      <c r="F6" s="186">
        <v>0</v>
      </c>
      <c r="G6" s="186">
        <v>0</v>
      </c>
      <c r="H6" s="186">
        <v>0</v>
      </c>
      <c r="I6" s="186">
        <v>0</v>
      </c>
      <c r="J6" s="186">
        <v>0</v>
      </c>
      <c r="K6" s="186">
        <v>0</v>
      </c>
      <c r="L6" s="187">
        <v>0</v>
      </c>
      <c r="M6" s="187">
        <v>0.2</v>
      </c>
      <c r="N6" s="187">
        <v>0.2</v>
      </c>
      <c r="O6" s="187">
        <v>0.7</v>
      </c>
      <c r="P6" s="187">
        <v>0</v>
      </c>
      <c r="Q6" s="187">
        <v>0.3</v>
      </c>
      <c r="R6" s="187">
        <v>0</v>
      </c>
      <c r="S6" s="187">
        <v>0</v>
      </c>
      <c r="T6" s="187">
        <v>0</v>
      </c>
      <c r="U6" s="187">
        <v>0.2</v>
      </c>
      <c r="V6" s="186">
        <v>0</v>
      </c>
      <c r="W6" s="187">
        <v>0</v>
      </c>
      <c r="X6" s="187">
        <v>0</v>
      </c>
      <c r="Y6" s="187">
        <v>0.5</v>
      </c>
      <c r="Z6" s="187">
        <v>0.6</v>
      </c>
      <c r="AA6" s="186">
        <v>0</v>
      </c>
      <c r="AB6" s="187">
        <v>0.5</v>
      </c>
      <c r="AC6" s="187">
        <v>0</v>
      </c>
      <c r="AD6" s="187">
        <v>0.4</v>
      </c>
      <c r="AE6" s="186">
        <v>0</v>
      </c>
      <c r="AF6" s="186">
        <v>0</v>
      </c>
      <c r="AG6" s="186">
        <v>0</v>
      </c>
      <c r="AH6" s="186">
        <v>2.1</v>
      </c>
      <c r="AI6" s="186">
        <v>0</v>
      </c>
      <c r="AJ6" s="186">
        <v>0</v>
      </c>
      <c r="AK6" s="186">
        <v>0</v>
      </c>
      <c r="AL6" s="186">
        <v>0</v>
      </c>
      <c r="AM6" s="187">
        <v>0.6</v>
      </c>
      <c r="AN6" s="186">
        <v>0</v>
      </c>
      <c r="AO6" s="187">
        <v>1.2</v>
      </c>
      <c r="AP6" s="187">
        <v>0</v>
      </c>
      <c r="AQ6" s="186">
        <v>0</v>
      </c>
      <c r="AR6" s="186">
        <v>0</v>
      </c>
      <c r="AS6" s="186">
        <v>0</v>
      </c>
      <c r="AT6" s="186">
        <v>0</v>
      </c>
      <c r="AU6" s="186">
        <v>0</v>
      </c>
      <c r="AV6" s="186">
        <v>0</v>
      </c>
      <c r="AW6" s="186">
        <v>0</v>
      </c>
      <c r="AX6" s="186">
        <v>0</v>
      </c>
      <c r="AY6" s="186">
        <v>0</v>
      </c>
      <c r="AZ6" s="186">
        <v>0</v>
      </c>
      <c r="BA6" s="186">
        <v>0</v>
      </c>
      <c r="BB6" s="186">
        <v>0</v>
      </c>
      <c r="BC6" s="186">
        <v>0</v>
      </c>
      <c r="BD6" s="186">
        <v>0</v>
      </c>
      <c r="BE6" s="187">
        <v>0</v>
      </c>
      <c r="BF6" s="187">
        <v>0</v>
      </c>
      <c r="BG6" s="187">
        <v>1.5</v>
      </c>
      <c r="BH6" s="187">
        <v>2.1</v>
      </c>
      <c r="BI6" s="187">
        <v>0</v>
      </c>
      <c r="BJ6" s="184"/>
      <c r="BK6" s="184"/>
      <c r="BL6" s="184"/>
      <c r="BM6" s="184"/>
      <c r="BN6" s="184"/>
      <c r="BO6" s="184"/>
      <c r="BP6" s="184"/>
      <c r="BQ6" s="184"/>
      <c r="BR6" s="184"/>
      <c r="BS6" s="184"/>
      <c r="BT6" s="184"/>
      <c r="BU6" s="184"/>
      <c r="BV6" s="184"/>
      <c r="BW6" s="184"/>
      <c r="BX6" s="184"/>
      <c r="BY6" s="184"/>
      <c r="BZ6" s="184"/>
      <c r="CA6" s="184"/>
      <c r="CB6" s="184"/>
      <c r="CC6" s="184"/>
      <c r="CD6" s="184"/>
      <c r="CE6" s="184"/>
      <c r="CF6" s="184"/>
      <c r="CG6" s="184"/>
    </row>
    <row r="7" spans="1:85" x14ac:dyDescent="0.2">
      <c r="A7" s="186" t="s">
        <v>1505</v>
      </c>
      <c r="B7" s="186" t="s">
        <v>1506</v>
      </c>
      <c r="C7" s="186" t="s">
        <v>1507</v>
      </c>
      <c r="D7" s="186"/>
      <c r="E7" s="187">
        <v>0</v>
      </c>
      <c r="F7" s="186">
        <v>0</v>
      </c>
      <c r="G7" s="186">
        <v>0</v>
      </c>
      <c r="H7" s="186">
        <v>0</v>
      </c>
      <c r="I7" s="186">
        <v>0</v>
      </c>
      <c r="J7" s="186">
        <v>0</v>
      </c>
      <c r="K7" s="186">
        <v>0</v>
      </c>
      <c r="L7" s="187">
        <v>0</v>
      </c>
      <c r="M7" s="187">
        <v>0</v>
      </c>
      <c r="N7" s="187">
        <v>0</v>
      </c>
      <c r="O7" s="187">
        <v>0</v>
      </c>
      <c r="P7" s="187">
        <v>0</v>
      </c>
      <c r="Q7" s="187">
        <v>0</v>
      </c>
      <c r="R7" s="187">
        <v>0</v>
      </c>
      <c r="S7" s="187">
        <v>0</v>
      </c>
      <c r="T7" s="187">
        <v>0</v>
      </c>
      <c r="U7" s="187">
        <v>0</v>
      </c>
      <c r="V7" s="186">
        <v>0</v>
      </c>
      <c r="W7" s="187">
        <v>0</v>
      </c>
      <c r="X7" s="187">
        <v>0</v>
      </c>
      <c r="Y7" s="187">
        <v>0</v>
      </c>
      <c r="Z7" s="187">
        <v>0</v>
      </c>
      <c r="AA7" s="186">
        <v>0</v>
      </c>
      <c r="AB7" s="187">
        <v>0</v>
      </c>
      <c r="AC7" s="187">
        <v>0</v>
      </c>
      <c r="AD7" s="187">
        <v>0.2</v>
      </c>
      <c r="AE7" s="186">
        <v>0</v>
      </c>
      <c r="AF7" s="186">
        <v>0</v>
      </c>
      <c r="AG7" s="186">
        <v>0</v>
      </c>
      <c r="AH7" s="186">
        <v>0</v>
      </c>
      <c r="AI7" s="186">
        <v>0</v>
      </c>
      <c r="AJ7" s="186">
        <v>0</v>
      </c>
      <c r="AK7" s="186">
        <v>0</v>
      </c>
      <c r="AL7" s="186">
        <v>0</v>
      </c>
      <c r="AM7" s="187">
        <v>0</v>
      </c>
      <c r="AN7" s="186">
        <v>0</v>
      </c>
      <c r="AO7" s="187">
        <v>0</v>
      </c>
      <c r="AP7" s="187">
        <v>0</v>
      </c>
      <c r="AQ7" s="186">
        <v>0</v>
      </c>
      <c r="AR7" s="186">
        <v>0</v>
      </c>
      <c r="AS7" s="186">
        <v>0</v>
      </c>
      <c r="AT7" s="186">
        <v>0</v>
      </c>
      <c r="AU7" s="186">
        <v>0</v>
      </c>
      <c r="AV7" s="186">
        <v>0</v>
      </c>
      <c r="AW7" s="186">
        <v>0</v>
      </c>
      <c r="AX7" s="186">
        <v>0</v>
      </c>
      <c r="AY7" s="186">
        <v>0</v>
      </c>
      <c r="AZ7" s="186">
        <v>0</v>
      </c>
      <c r="BA7" s="186">
        <v>0</v>
      </c>
      <c r="BB7" s="186">
        <v>0</v>
      </c>
      <c r="BC7" s="186">
        <v>0</v>
      </c>
      <c r="BD7" s="186">
        <v>0</v>
      </c>
      <c r="BE7" s="187">
        <v>0</v>
      </c>
      <c r="BF7" s="187">
        <v>0</v>
      </c>
      <c r="BG7" s="187">
        <v>0</v>
      </c>
      <c r="BH7" s="187">
        <v>0</v>
      </c>
      <c r="BI7" s="187">
        <v>0</v>
      </c>
      <c r="BJ7" s="184"/>
      <c r="BK7" s="184"/>
      <c r="BL7" s="184"/>
      <c r="BM7" s="184"/>
      <c r="BN7" s="184"/>
      <c r="BO7" s="184"/>
      <c r="BP7" s="184"/>
      <c r="BQ7" s="184"/>
      <c r="BR7" s="184"/>
      <c r="BS7" s="184"/>
      <c r="BT7" s="184"/>
      <c r="BU7" s="184"/>
      <c r="BV7" s="184"/>
      <c r="BW7" s="184"/>
      <c r="BX7" s="184"/>
      <c r="BY7" s="184"/>
      <c r="BZ7" s="184"/>
      <c r="CA7" s="184"/>
      <c r="CB7" s="184"/>
      <c r="CC7" s="184"/>
      <c r="CD7" s="184"/>
      <c r="CE7" s="184"/>
      <c r="CF7" s="184"/>
      <c r="CG7" s="184"/>
    </row>
    <row r="8" spans="1:85" x14ac:dyDescent="0.2">
      <c r="A8" s="186" t="s">
        <v>1508</v>
      </c>
      <c r="B8" s="186" t="s">
        <v>1509</v>
      </c>
      <c r="C8" s="186" t="s">
        <v>1507</v>
      </c>
      <c r="D8" s="186"/>
      <c r="E8" s="187">
        <v>0</v>
      </c>
      <c r="F8" s="186">
        <v>0</v>
      </c>
      <c r="G8" s="186">
        <v>0</v>
      </c>
      <c r="H8" s="186">
        <v>0</v>
      </c>
      <c r="I8" s="186">
        <v>0</v>
      </c>
      <c r="J8" s="186">
        <v>0</v>
      </c>
      <c r="K8" s="186">
        <v>0</v>
      </c>
      <c r="L8" s="187">
        <v>0</v>
      </c>
      <c r="M8" s="187">
        <v>0.2</v>
      </c>
      <c r="N8" s="187">
        <v>0</v>
      </c>
      <c r="O8" s="187">
        <v>0.2</v>
      </c>
      <c r="P8" s="187">
        <v>0</v>
      </c>
      <c r="Q8" s="187">
        <v>0</v>
      </c>
      <c r="R8" s="187">
        <v>0</v>
      </c>
      <c r="S8" s="187">
        <v>0</v>
      </c>
      <c r="T8" s="187">
        <v>0</v>
      </c>
      <c r="U8" s="187">
        <v>0.5</v>
      </c>
      <c r="V8" s="186">
        <v>0</v>
      </c>
      <c r="W8" s="187">
        <v>0</v>
      </c>
      <c r="X8" s="187">
        <v>0</v>
      </c>
      <c r="Y8" s="187">
        <v>0</v>
      </c>
      <c r="Z8" s="187">
        <v>0</v>
      </c>
      <c r="AA8" s="186">
        <v>0</v>
      </c>
      <c r="AB8" s="187">
        <v>0</v>
      </c>
      <c r="AC8" s="187">
        <v>0</v>
      </c>
      <c r="AD8" s="187">
        <v>0</v>
      </c>
      <c r="AE8" s="186">
        <v>0</v>
      </c>
      <c r="AF8" s="186">
        <v>0</v>
      </c>
      <c r="AG8" s="186">
        <v>0</v>
      </c>
      <c r="AH8" s="186">
        <v>0</v>
      </c>
      <c r="AI8" s="186">
        <v>0</v>
      </c>
      <c r="AJ8" s="186">
        <v>0</v>
      </c>
      <c r="AK8" s="186">
        <v>0</v>
      </c>
      <c r="AL8" s="186">
        <v>0</v>
      </c>
      <c r="AM8" s="187">
        <v>0</v>
      </c>
      <c r="AN8" s="186">
        <v>0</v>
      </c>
      <c r="AO8" s="187">
        <v>0</v>
      </c>
      <c r="AP8" s="187">
        <v>0</v>
      </c>
      <c r="AQ8" s="186">
        <v>0</v>
      </c>
      <c r="AR8" s="186">
        <v>0</v>
      </c>
      <c r="AS8" s="186">
        <v>0</v>
      </c>
      <c r="AT8" s="186">
        <v>0</v>
      </c>
      <c r="AU8" s="186">
        <v>0</v>
      </c>
      <c r="AV8" s="186">
        <v>0</v>
      </c>
      <c r="AW8" s="186">
        <v>0</v>
      </c>
      <c r="AX8" s="186">
        <v>0</v>
      </c>
      <c r="AY8" s="186">
        <v>0</v>
      </c>
      <c r="AZ8" s="186">
        <v>0</v>
      </c>
      <c r="BA8" s="186">
        <v>0</v>
      </c>
      <c r="BB8" s="186">
        <v>0</v>
      </c>
      <c r="BC8" s="186">
        <v>0</v>
      </c>
      <c r="BD8" s="186">
        <v>0</v>
      </c>
      <c r="BE8" s="187">
        <v>0</v>
      </c>
      <c r="BF8" s="187">
        <v>0</v>
      </c>
      <c r="BG8" s="187">
        <v>0</v>
      </c>
      <c r="BH8" s="187">
        <v>0</v>
      </c>
      <c r="BI8" s="187">
        <v>0</v>
      </c>
      <c r="BJ8" s="184"/>
      <c r="BK8" s="184"/>
      <c r="BL8" s="184"/>
      <c r="BM8" s="184"/>
      <c r="BN8" s="184"/>
      <c r="BO8" s="184"/>
      <c r="BP8" s="184"/>
      <c r="BQ8" s="184"/>
      <c r="BR8" s="184"/>
      <c r="BS8" s="184"/>
      <c r="BT8" s="184"/>
      <c r="BU8" s="184"/>
      <c r="BV8" s="184"/>
      <c r="BW8" s="184"/>
      <c r="BX8" s="184"/>
      <c r="BY8" s="184"/>
      <c r="BZ8" s="184"/>
      <c r="CA8" s="184"/>
      <c r="CB8" s="184"/>
      <c r="CC8" s="184"/>
      <c r="CD8" s="184"/>
      <c r="CE8" s="184"/>
      <c r="CF8" s="184"/>
      <c r="CG8" s="184"/>
    </row>
    <row r="9" spans="1:85" x14ac:dyDescent="0.2">
      <c r="A9" s="180" t="s">
        <v>1510</v>
      </c>
      <c r="B9" s="180" t="s">
        <v>846</v>
      </c>
      <c r="C9" s="3">
        <v>-12.4</v>
      </c>
      <c r="D9" s="3">
        <v>25.8</v>
      </c>
      <c r="E9" s="185">
        <v>1.3</v>
      </c>
      <c r="F9" s="180">
        <v>0</v>
      </c>
      <c r="G9" s="180">
        <v>0</v>
      </c>
      <c r="H9" s="180">
        <v>0</v>
      </c>
      <c r="I9" s="180">
        <v>0</v>
      </c>
      <c r="J9" s="180">
        <v>0</v>
      </c>
      <c r="K9" s="180">
        <v>0</v>
      </c>
      <c r="L9" s="185">
        <v>1.2</v>
      </c>
      <c r="M9" s="185">
        <v>0.6</v>
      </c>
      <c r="N9" s="185">
        <v>0.2</v>
      </c>
      <c r="O9" s="185">
        <v>0.5</v>
      </c>
      <c r="P9" s="185">
        <v>0.2</v>
      </c>
      <c r="Q9" s="185">
        <v>0</v>
      </c>
      <c r="R9" s="185">
        <v>0.6</v>
      </c>
      <c r="S9" s="185">
        <v>0</v>
      </c>
      <c r="T9" s="185">
        <v>0</v>
      </c>
      <c r="U9" s="185">
        <v>3.3</v>
      </c>
      <c r="V9" s="180">
        <v>0</v>
      </c>
      <c r="W9" s="185">
        <v>1.2</v>
      </c>
      <c r="X9" s="185">
        <v>0.4</v>
      </c>
      <c r="Y9" s="185">
        <v>1.3</v>
      </c>
      <c r="Z9" s="185">
        <v>1.7</v>
      </c>
      <c r="AA9" s="180">
        <v>0</v>
      </c>
      <c r="AB9" s="185">
        <v>1.5</v>
      </c>
      <c r="AC9" s="185">
        <v>1.4</v>
      </c>
      <c r="AD9" s="185">
        <v>0.9</v>
      </c>
      <c r="AE9" s="180">
        <v>0</v>
      </c>
      <c r="AF9" s="180">
        <v>2.5</v>
      </c>
      <c r="AG9" s="180">
        <v>0</v>
      </c>
      <c r="AH9" s="180">
        <v>0</v>
      </c>
      <c r="AI9" s="180">
        <v>0</v>
      </c>
      <c r="AJ9" s="180">
        <v>0</v>
      </c>
      <c r="AK9" s="180">
        <v>0</v>
      </c>
      <c r="AL9" s="180">
        <v>0</v>
      </c>
      <c r="AM9" s="185">
        <v>0</v>
      </c>
      <c r="AN9" s="180">
        <v>0</v>
      </c>
      <c r="AO9" s="185">
        <v>0</v>
      </c>
      <c r="AP9" s="185">
        <v>0</v>
      </c>
      <c r="AQ9" s="180">
        <v>0</v>
      </c>
      <c r="AR9" s="180">
        <v>0</v>
      </c>
      <c r="AS9" s="180">
        <v>0</v>
      </c>
      <c r="AT9" s="180">
        <v>0</v>
      </c>
      <c r="AU9" s="180">
        <v>0</v>
      </c>
      <c r="AV9" s="180">
        <v>0</v>
      </c>
      <c r="AW9" s="180">
        <v>0</v>
      </c>
      <c r="AX9" s="180">
        <v>0</v>
      </c>
      <c r="AY9" s="180">
        <v>0</v>
      </c>
      <c r="AZ9" s="180">
        <v>0</v>
      </c>
      <c r="BA9" s="180">
        <v>0</v>
      </c>
      <c r="BB9" s="180">
        <v>0</v>
      </c>
      <c r="BC9" s="180">
        <v>0</v>
      </c>
      <c r="BD9" s="180">
        <v>0</v>
      </c>
      <c r="BE9" s="185">
        <v>0</v>
      </c>
      <c r="BF9" s="185">
        <v>0</v>
      </c>
      <c r="BG9" s="185">
        <v>0</v>
      </c>
      <c r="BH9" s="185">
        <v>0</v>
      </c>
      <c r="BI9" s="185">
        <v>0</v>
      </c>
      <c r="BJ9" s="184"/>
      <c r="BK9" s="184"/>
      <c r="BL9" s="184"/>
      <c r="BM9" s="184"/>
      <c r="BN9" s="184"/>
      <c r="BO9" s="184"/>
      <c r="BP9" s="184"/>
      <c r="BQ9" s="184"/>
      <c r="BR9" s="184"/>
      <c r="BS9" s="184"/>
      <c r="BT9" s="184"/>
      <c r="BU9" s="184"/>
      <c r="BV9" s="184"/>
      <c r="BW9" s="184"/>
      <c r="BX9" s="184"/>
      <c r="BY9" s="184"/>
      <c r="BZ9" s="184"/>
      <c r="CA9" s="184"/>
      <c r="CB9" s="184"/>
      <c r="CC9" s="184"/>
      <c r="CD9" s="184"/>
      <c r="CE9" s="184"/>
      <c r="CF9" s="184"/>
      <c r="CG9" s="184"/>
    </row>
    <row r="10" spans="1:85" x14ac:dyDescent="0.2">
      <c r="A10" s="186" t="s">
        <v>1511</v>
      </c>
      <c r="B10" s="186" t="s">
        <v>1512</v>
      </c>
      <c r="C10" s="186" t="s">
        <v>1507</v>
      </c>
      <c r="D10" s="186"/>
      <c r="E10" s="187">
        <v>0</v>
      </c>
      <c r="F10" s="186">
        <v>0</v>
      </c>
      <c r="G10" s="186">
        <v>0</v>
      </c>
      <c r="H10" s="186">
        <v>0</v>
      </c>
      <c r="I10" s="186">
        <v>0</v>
      </c>
      <c r="J10" s="186">
        <v>0</v>
      </c>
      <c r="K10" s="186">
        <v>0</v>
      </c>
      <c r="L10" s="187">
        <v>0</v>
      </c>
      <c r="M10" s="187">
        <v>1.4</v>
      </c>
      <c r="N10" s="187">
        <v>0</v>
      </c>
      <c r="O10" s="187">
        <v>0.5</v>
      </c>
      <c r="P10" s="187">
        <v>0.4</v>
      </c>
      <c r="Q10" s="187">
        <v>0.8</v>
      </c>
      <c r="R10" s="187">
        <v>0</v>
      </c>
      <c r="S10" s="187">
        <v>0</v>
      </c>
      <c r="T10" s="187">
        <v>0</v>
      </c>
      <c r="U10" s="187">
        <v>0.5</v>
      </c>
      <c r="V10" s="186">
        <v>0</v>
      </c>
      <c r="W10" s="187">
        <v>0</v>
      </c>
      <c r="X10" s="187">
        <v>0</v>
      </c>
      <c r="Y10" s="187">
        <v>0</v>
      </c>
      <c r="Z10" s="187">
        <v>0</v>
      </c>
      <c r="AA10" s="186">
        <v>0</v>
      </c>
      <c r="AB10" s="187">
        <v>0</v>
      </c>
      <c r="AC10" s="187">
        <v>0</v>
      </c>
      <c r="AD10" s="187">
        <v>0</v>
      </c>
      <c r="AE10" s="186">
        <v>0</v>
      </c>
      <c r="AF10" s="186">
        <v>0</v>
      </c>
      <c r="AG10" s="186">
        <v>0</v>
      </c>
      <c r="AH10" s="186">
        <v>0</v>
      </c>
      <c r="AI10" s="186">
        <v>0</v>
      </c>
      <c r="AJ10" s="186">
        <v>0</v>
      </c>
      <c r="AK10" s="186">
        <v>0</v>
      </c>
      <c r="AL10" s="186">
        <v>0</v>
      </c>
      <c r="AM10" s="187">
        <v>0</v>
      </c>
      <c r="AN10" s="186">
        <v>0</v>
      </c>
      <c r="AO10" s="187">
        <v>0</v>
      </c>
      <c r="AP10" s="187">
        <v>0</v>
      </c>
      <c r="AQ10" s="186">
        <v>0</v>
      </c>
      <c r="AR10" s="186">
        <v>0</v>
      </c>
      <c r="AS10" s="186">
        <v>0</v>
      </c>
      <c r="AT10" s="186">
        <v>0</v>
      </c>
      <c r="AU10" s="186">
        <v>0</v>
      </c>
      <c r="AV10" s="186">
        <v>0</v>
      </c>
      <c r="AW10" s="186">
        <v>0</v>
      </c>
      <c r="AX10" s="186">
        <v>0</v>
      </c>
      <c r="AY10" s="186">
        <v>0</v>
      </c>
      <c r="AZ10" s="186">
        <v>0</v>
      </c>
      <c r="BA10" s="186">
        <v>0</v>
      </c>
      <c r="BB10" s="186">
        <v>0</v>
      </c>
      <c r="BC10" s="186">
        <v>0</v>
      </c>
      <c r="BD10" s="186">
        <v>0</v>
      </c>
      <c r="BE10" s="187">
        <v>0</v>
      </c>
      <c r="BF10" s="187">
        <v>0</v>
      </c>
      <c r="BG10" s="187">
        <v>0.8</v>
      </c>
      <c r="BH10" s="187">
        <v>0.3</v>
      </c>
      <c r="BI10" s="187">
        <v>0</v>
      </c>
      <c r="BJ10" s="184"/>
      <c r="BK10" s="184"/>
      <c r="BL10" s="184"/>
      <c r="BM10" s="184"/>
      <c r="BN10" s="184"/>
      <c r="BO10" s="184"/>
      <c r="BP10" s="184"/>
      <c r="BQ10" s="184"/>
      <c r="BR10" s="184"/>
      <c r="BS10" s="184"/>
      <c r="BT10" s="184"/>
      <c r="BU10" s="184"/>
      <c r="BV10" s="184"/>
      <c r="BW10" s="184"/>
      <c r="BX10" s="184"/>
      <c r="BY10" s="184"/>
      <c r="BZ10" s="184"/>
      <c r="CA10" s="184"/>
      <c r="CB10" s="184"/>
      <c r="CC10" s="184"/>
      <c r="CD10" s="184"/>
      <c r="CE10" s="184"/>
      <c r="CF10" s="184"/>
      <c r="CG10" s="184"/>
    </row>
    <row r="11" spans="1:85" x14ac:dyDescent="0.2">
      <c r="A11" s="180" t="s">
        <v>1513</v>
      </c>
      <c r="B11" s="180" t="s">
        <v>1514</v>
      </c>
      <c r="C11" s="3">
        <v>0</v>
      </c>
      <c r="D11" s="3">
        <v>25.8</v>
      </c>
      <c r="E11" s="185">
        <v>1</v>
      </c>
      <c r="F11" s="180">
        <v>0</v>
      </c>
      <c r="G11" s="180">
        <v>0</v>
      </c>
      <c r="H11" s="180">
        <v>0</v>
      </c>
      <c r="I11" s="180">
        <v>0</v>
      </c>
      <c r="J11" s="180">
        <v>0</v>
      </c>
      <c r="K11" s="180">
        <v>0</v>
      </c>
      <c r="L11" s="185">
        <v>0.4</v>
      </c>
      <c r="M11" s="185">
        <v>1.4</v>
      </c>
      <c r="N11" s="185">
        <v>0.6</v>
      </c>
      <c r="O11" s="185">
        <v>1.2</v>
      </c>
      <c r="P11" s="185">
        <v>0.4</v>
      </c>
      <c r="Q11" s="185">
        <v>0.3</v>
      </c>
      <c r="R11" s="185">
        <v>0.6</v>
      </c>
      <c r="S11" s="185">
        <v>0.5</v>
      </c>
      <c r="T11" s="185">
        <v>0</v>
      </c>
      <c r="U11" s="185">
        <v>0.7</v>
      </c>
      <c r="V11" s="180">
        <v>0</v>
      </c>
      <c r="W11" s="185">
        <v>0.5</v>
      </c>
      <c r="X11" s="185">
        <v>0.4</v>
      </c>
      <c r="Y11" s="185">
        <v>1.7</v>
      </c>
      <c r="Z11" s="185">
        <v>1.1000000000000001</v>
      </c>
      <c r="AA11" s="180">
        <v>0</v>
      </c>
      <c r="AB11" s="185">
        <v>0</v>
      </c>
      <c r="AC11" s="185">
        <v>2.1</v>
      </c>
      <c r="AD11" s="185">
        <v>0.7</v>
      </c>
      <c r="AE11" s="180">
        <v>0</v>
      </c>
      <c r="AF11" s="180">
        <v>0</v>
      </c>
      <c r="AG11" s="180">
        <v>0</v>
      </c>
      <c r="AH11" s="180">
        <v>2.1</v>
      </c>
      <c r="AI11" s="180">
        <v>0</v>
      </c>
      <c r="AJ11" s="180">
        <v>0</v>
      </c>
      <c r="AK11" s="180">
        <v>0</v>
      </c>
      <c r="AL11" s="180">
        <v>0</v>
      </c>
      <c r="AM11" s="185">
        <v>0.6</v>
      </c>
      <c r="AN11" s="180">
        <v>2.9</v>
      </c>
      <c r="AO11" s="185">
        <v>0.3</v>
      </c>
      <c r="AP11" s="185">
        <v>0.5</v>
      </c>
      <c r="AQ11" s="180">
        <v>0</v>
      </c>
      <c r="AR11" s="180">
        <v>0</v>
      </c>
      <c r="AS11" s="180">
        <v>0</v>
      </c>
      <c r="AT11" s="180">
        <v>0</v>
      </c>
      <c r="AU11" s="180">
        <v>0</v>
      </c>
      <c r="AV11" s="180">
        <v>0</v>
      </c>
      <c r="AW11" s="180">
        <v>0</v>
      </c>
      <c r="AX11" s="180">
        <v>0</v>
      </c>
      <c r="AY11" s="180">
        <v>0</v>
      </c>
      <c r="AZ11" s="180">
        <v>0</v>
      </c>
      <c r="BA11" s="180">
        <v>0</v>
      </c>
      <c r="BB11" s="180">
        <v>0</v>
      </c>
      <c r="BC11" s="180">
        <v>0</v>
      </c>
      <c r="BD11" s="180">
        <v>0</v>
      </c>
      <c r="BE11" s="185">
        <v>0</v>
      </c>
      <c r="BF11" s="185">
        <v>0</v>
      </c>
      <c r="BG11" s="185">
        <v>0</v>
      </c>
      <c r="BH11" s="185">
        <v>1.3</v>
      </c>
      <c r="BI11" s="185">
        <v>0</v>
      </c>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row>
    <row r="12" spans="1:85" x14ac:dyDescent="0.2">
      <c r="A12" s="180" t="s">
        <v>1515</v>
      </c>
      <c r="B12" s="180" t="s">
        <v>1516</v>
      </c>
      <c r="C12" s="3">
        <v>4.4000000000000004</v>
      </c>
      <c r="D12" s="3">
        <v>26.6</v>
      </c>
      <c r="E12" s="185">
        <v>2.1</v>
      </c>
      <c r="F12" s="180">
        <v>0</v>
      </c>
      <c r="G12" s="180">
        <v>0</v>
      </c>
      <c r="H12" s="180">
        <v>0</v>
      </c>
      <c r="I12" s="180">
        <v>0</v>
      </c>
      <c r="J12" s="180">
        <v>0</v>
      </c>
      <c r="K12" s="180">
        <v>0</v>
      </c>
      <c r="L12" s="185">
        <v>1.2</v>
      </c>
      <c r="M12" s="185">
        <v>1.8</v>
      </c>
      <c r="N12" s="185">
        <v>4</v>
      </c>
      <c r="O12" s="185">
        <v>3.5</v>
      </c>
      <c r="P12" s="185">
        <v>2.1</v>
      </c>
      <c r="Q12" s="185">
        <v>0.5</v>
      </c>
      <c r="R12" s="185">
        <v>0.8</v>
      </c>
      <c r="S12" s="185">
        <v>0</v>
      </c>
      <c r="T12" s="185">
        <v>1.8</v>
      </c>
      <c r="U12" s="185">
        <v>4.0999999999999996</v>
      </c>
      <c r="V12" s="180">
        <v>0</v>
      </c>
      <c r="W12" s="185">
        <v>0.5</v>
      </c>
      <c r="X12" s="185">
        <v>1.2</v>
      </c>
      <c r="Y12" s="185">
        <v>1</v>
      </c>
      <c r="Z12" s="185">
        <v>1.7</v>
      </c>
      <c r="AA12" s="180">
        <v>0</v>
      </c>
      <c r="AB12" s="185">
        <v>1</v>
      </c>
      <c r="AC12" s="185">
        <v>0</v>
      </c>
      <c r="AD12" s="185">
        <v>1.8</v>
      </c>
      <c r="AE12" s="180">
        <v>0</v>
      </c>
      <c r="AF12" s="180">
        <v>2.5</v>
      </c>
      <c r="AG12" s="180">
        <v>0</v>
      </c>
      <c r="AH12" s="180">
        <v>0</v>
      </c>
      <c r="AI12" s="180">
        <v>0</v>
      </c>
      <c r="AJ12" s="180">
        <v>0</v>
      </c>
      <c r="AK12" s="180">
        <v>0</v>
      </c>
      <c r="AL12" s="180">
        <v>5.3</v>
      </c>
      <c r="AM12" s="185">
        <v>0.6</v>
      </c>
      <c r="AN12" s="180">
        <v>0</v>
      </c>
      <c r="AO12" s="185">
        <v>0.6</v>
      </c>
      <c r="AP12" s="185">
        <v>0</v>
      </c>
      <c r="AQ12" s="180">
        <v>0</v>
      </c>
      <c r="AR12" s="180">
        <v>0</v>
      </c>
      <c r="AS12" s="180">
        <v>0</v>
      </c>
      <c r="AT12" s="180">
        <v>0</v>
      </c>
      <c r="AU12" s="180">
        <v>0</v>
      </c>
      <c r="AV12" s="180">
        <v>0</v>
      </c>
      <c r="AW12" s="180">
        <v>0</v>
      </c>
      <c r="AX12" s="180">
        <v>0</v>
      </c>
      <c r="AY12" s="180">
        <v>0</v>
      </c>
      <c r="AZ12" s="180">
        <v>0</v>
      </c>
      <c r="BA12" s="180">
        <v>0</v>
      </c>
      <c r="BB12" s="180">
        <v>0</v>
      </c>
      <c r="BC12" s="180">
        <v>0</v>
      </c>
      <c r="BD12" s="180">
        <v>0</v>
      </c>
      <c r="BE12" s="185">
        <v>3</v>
      </c>
      <c r="BF12" s="185">
        <v>1.6</v>
      </c>
      <c r="BG12" s="185">
        <v>0.8</v>
      </c>
      <c r="BH12" s="185">
        <v>1.3</v>
      </c>
      <c r="BI12" s="185">
        <v>1.7</v>
      </c>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row>
    <row r="13" spans="1:85" x14ac:dyDescent="0.2">
      <c r="A13" s="180" t="s">
        <v>1517</v>
      </c>
      <c r="B13" s="180" t="s">
        <v>1518</v>
      </c>
      <c r="C13" s="180" t="s">
        <v>1507</v>
      </c>
      <c r="D13" s="180"/>
      <c r="E13" s="185">
        <v>0.8</v>
      </c>
      <c r="F13" s="180">
        <v>0</v>
      </c>
      <c r="G13" s="180">
        <v>0</v>
      </c>
      <c r="H13" s="180">
        <v>0</v>
      </c>
      <c r="I13" s="180">
        <v>0</v>
      </c>
      <c r="J13" s="180">
        <v>0</v>
      </c>
      <c r="K13" s="180">
        <v>0</v>
      </c>
      <c r="L13" s="185">
        <v>0.6</v>
      </c>
      <c r="M13" s="185">
        <v>0.4</v>
      </c>
      <c r="N13" s="185">
        <v>0</v>
      </c>
      <c r="O13" s="185">
        <v>0.2</v>
      </c>
      <c r="P13" s="185">
        <v>0</v>
      </c>
      <c r="Q13" s="185">
        <v>0</v>
      </c>
      <c r="R13" s="185">
        <v>0.3</v>
      </c>
      <c r="S13" s="185">
        <v>0</v>
      </c>
      <c r="T13" s="185">
        <v>0</v>
      </c>
      <c r="U13" s="185">
        <v>0</v>
      </c>
      <c r="V13" s="180">
        <v>0</v>
      </c>
      <c r="W13" s="185">
        <v>0</v>
      </c>
      <c r="X13" s="185">
        <v>0.6</v>
      </c>
      <c r="Y13" s="185">
        <v>0.2</v>
      </c>
      <c r="Z13" s="185">
        <v>0</v>
      </c>
      <c r="AA13" s="180">
        <v>0</v>
      </c>
      <c r="AB13" s="185">
        <v>0</v>
      </c>
      <c r="AC13" s="185">
        <v>0</v>
      </c>
      <c r="AD13" s="185">
        <v>0.2</v>
      </c>
      <c r="AE13" s="180">
        <v>0</v>
      </c>
      <c r="AF13" s="180">
        <v>0</v>
      </c>
      <c r="AG13" s="180">
        <v>0</v>
      </c>
      <c r="AH13" s="180">
        <v>0</v>
      </c>
      <c r="AI13" s="180">
        <v>0</v>
      </c>
      <c r="AJ13" s="180">
        <v>0</v>
      </c>
      <c r="AK13" s="180">
        <v>0</v>
      </c>
      <c r="AL13" s="180">
        <v>0</v>
      </c>
      <c r="AM13" s="185">
        <v>0</v>
      </c>
      <c r="AN13" s="180">
        <v>0</v>
      </c>
      <c r="AO13" s="185">
        <v>0</v>
      </c>
      <c r="AP13" s="185">
        <v>0.5</v>
      </c>
      <c r="AQ13" s="180">
        <v>0</v>
      </c>
      <c r="AR13" s="180">
        <v>0</v>
      </c>
      <c r="AS13" s="180">
        <v>0</v>
      </c>
      <c r="AT13" s="180">
        <v>0</v>
      </c>
      <c r="AU13" s="180">
        <v>0</v>
      </c>
      <c r="AV13" s="180">
        <v>0</v>
      </c>
      <c r="AW13" s="180">
        <v>0</v>
      </c>
      <c r="AX13" s="180">
        <v>0</v>
      </c>
      <c r="AY13" s="180">
        <v>0</v>
      </c>
      <c r="AZ13" s="180">
        <v>0</v>
      </c>
      <c r="BA13" s="180">
        <v>0</v>
      </c>
      <c r="BB13" s="180">
        <v>0</v>
      </c>
      <c r="BC13" s="180">
        <v>0</v>
      </c>
      <c r="BD13" s="180">
        <v>0</v>
      </c>
      <c r="BE13" s="185">
        <v>0</v>
      </c>
      <c r="BF13" s="185">
        <v>0</v>
      </c>
      <c r="BG13" s="185">
        <v>0</v>
      </c>
      <c r="BH13" s="185">
        <v>0</v>
      </c>
      <c r="BI13" s="185">
        <v>0</v>
      </c>
      <c r="BJ13" s="184"/>
      <c r="BK13" s="184"/>
      <c r="BL13" s="184"/>
      <c r="BM13" s="184"/>
      <c r="BN13" s="184"/>
      <c r="BO13" s="184"/>
      <c r="BP13" s="184"/>
      <c r="BQ13" s="184"/>
      <c r="BR13" s="184"/>
      <c r="BS13" s="184"/>
      <c r="BT13" s="184"/>
      <c r="BU13" s="184"/>
      <c r="BV13" s="184"/>
      <c r="BW13" s="184"/>
      <c r="BX13" s="184"/>
      <c r="BY13" s="184"/>
      <c r="BZ13" s="184"/>
      <c r="CA13" s="184"/>
      <c r="CB13" s="184"/>
      <c r="CC13" s="184"/>
      <c r="CD13" s="184"/>
      <c r="CE13" s="184"/>
      <c r="CF13" s="184"/>
      <c r="CG13" s="184"/>
    </row>
    <row r="14" spans="1:85" x14ac:dyDescent="0.2">
      <c r="A14" s="180" t="s">
        <v>1519</v>
      </c>
      <c r="B14" s="180" t="s">
        <v>1520</v>
      </c>
      <c r="C14" s="3">
        <v>11.6</v>
      </c>
      <c r="D14" s="3">
        <v>18.399999999999999</v>
      </c>
      <c r="E14" s="188">
        <v>2.7</v>
      </c>
      <c r="F14" s="180">
        <v>0</v>
      </c>
      <c r="G14" s="180">
        <v>0</v>
      </c>
      <c r="H14" s="180">
        <v>0</v>
      </c>
      <c r="I14" s="180">
        <v>0</v>
      </c>
      <c r="J14" s="180">
        <v>0</v>
      </c>
      <c r="K14" s="180">
        <v>0</v>
      </c>
      <c r="L14" s="189">
        <v>1.8</v>
      </c>
      <c r="M14" s="185">
        <v>1.2</v>
      </c>
      <c r="N14" s="190">
        <v>1.4</v>
      </c>
      <c r="O14" s="188">
        <v>1.6</v>
      </c>
      <c r="P14" s="188">
        <v>4.3</v>
      </c>
      <c r="Q14" s="191">
        <v>6.6</v>
      </c>
      <c r="R14" s="192">
        <v>5.0999999999999996</v>
      </c>
      <c r="S14" s="185">
        <v>2.9</v>
      </c>
      <c r="T14" s="185">
        <v>4.8</v>
      </c>
      <c r="U14" s="185">
        <v>0</v>
      </c>
      <c r="V14" s="180">
        <v>0</v>
      </c>
      <c r="W14" s="185">
        <v>0.2</v>
      </c>
      <c r="X14" s="185">
        <v>0.2</v>
      </c>
      <c r="Y14" s="185">
        <v>0.3</v>
      </c>
      <c r="Z14" s="185">
        <v>0</v>
      </c>
      <c r="AA14" s="180">
        <v>0</v>
      </c>
      <c r="AB14" s="185">
        <v>4.0999999999999996</v>
      </c>
      <c r="AC14" s="185">
        <v>0.7</v>
      </c>
      <c r="AD14" s="185">
        <v>4.5999999999999996</v>
      </c>
      <c r="AE14" s="180">
        <v>0</v>
      </c>
      <c r="AF14" s="180">
        <v>0</v>
      </c>
      <c r="AG14" s="180">
        <v>0</v>
      </c>
      <c r="AH14" s="180">
        <v>0</v>
      </c>
      <c r="AI14" s="180">
        <v>0</v>
      </c>
      <c r="AJ14" s="180">
        <v>0</v>
      </c>
      <c r="AK14" s="180">
        <v>0</v>
      </c>
      <c r="AL14" s="180">
        <v>0</v>
      </c>
      <c r="AM14" s="185">
        <v>0</v>
      </c>
      <c r="AN14" s="180">
        <v>0</v>
      </c>
      <c r="AO14" s="185">
        <v>0</v>
      </c>
      <c r="AP14" s="185">
        <v>0</v>
      </c>
      <c r="AQ14" s="180">
        <v>0</v>
      </c>
      <c r="AR14" s="180">
        <v>0</v>
      </c>
      <c r="AS14" s="180">
        <v>0</v>
      </c>
      <c r="AT14" s="180">
        <v>0</v>
      </c>
      <c r="AU14" s="180">
        <v>0</v>
      </c>
      <c r="AV14" s="180">
        <v>0</v>
      </c>
      <c r="AW14" s="180">
        <v>0</v>
      </c>
      <c r="AX14" s="180">
        <v>0</v>
      </c>
      <c r="AY14" s="180">
        <v>0</v>
      </c>
      <c r="AZ14" s="180">
        <v>0</v>
      </c>
      <c r="BA14" s="180">
        <v>0</v>
      </c>
      <c r="BB14" s="180">
        <v>0</v>
      </c>
      <c r="BC14" s="180">
        <v>0</v>
      </c>
      <c r="BD14" s="180">
        <v>0</v>
      </c>
      <c r="BE14" s="185">
        <v>0</v>
      </c>
      <c r="BF14" s="185">
        <v>0</v>
      </c>
      <c r="BG14" s="185">
        <v>0</v>
      </c>
      <c r="BH14" s="185">
        <v>0</v>
      </c>
      <c r="BI14" s="185">
        <v>0</v>
      </c>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row>
    <row r="15" spans="1:85" x14ac:dyDescent="0.2">
      <c r="A15" s="186" t="s">
        <v>1521</v>
      </c>
      <c r="B15" s="186" t="s">
        <v>1522</v>
      </c>
      <c r="C15" s="152">
        <v>2.5</v>
      </c>
      <c r="D15" s="152">
        <v>25.8</v>
      </c>
      <c r="E15" s="187">
        <v>2.9</v>
      </c>
      <c r="F15" s="186">
        <v>0</v>
      </c>
      <c r="G15" s="186">
        <v>0</v>
      </c>
      <c r="H15" s="186">
        <v>0</v>
      </c>
      <c r="I15" s="186">
        <v>0</v>
      </c>
      <c r="J15" s="186">
        <v>0</v>
      </c>
      <c r="K15" s="186">
        <v>0</v>
      </c>
      <c r="L15" s="187">
        <v>2.2000000000000002</v>
      </c>
      <c r="M15" s="187">
        <v>2.4</v>
      </c>
      <c r="N15" s="187">
        <v>2.1</v>
      </c>
      <c r="O15" s="187">
        <v>1.2</v>
      </c>
      <c r="P15" s="187">
        <v>0.7</v>
      </c>
      <c r="Q15" s="187">
        <v>1.3</v>
      </c>
      <c r="R15" s="187">
        <v>0</v>
      </c>
      <c r="S15" s="187">
        <v>0</v>
      </c>
      <c r="T15" s="187">
        <v>0</v>
      </c>
      <c r="U15" s="187">
        <v>0.2</v>
      </c>
      <c r="V15" s="186">
        <v>0</v>
      </c>
      <c r="W15" s="187">
        <v>0</v>
      </c>
      <c r="X15" s="187">
        <v>0</v>
      </c>
      <c r="Y15" s="187">
        <v>0.3</v>
      </c>
      <c r="Z15" s="187">
        <v>0</v>
      </c>
      <c r="AA15" s="186">
        <v>0</v>
      </c>
      <c r="AB15" s="187">
        <v>0</v>
      </c>
      <c r="AC15" s="187">
        <v>1.4</v>
      </c>
      <c r="AD15" s="187">
        <v>0.2</v>
      </c>
      <c r="AE15" s="186">
        <v>0</v>
      </c>
      <c r="AF15" s="186">
        <v>0</v>
      </c>
      <c r="AG15" s="186">
        <v>0</v>
      </c>
      <c r="AH15" s="186">
        <v>0</v>
      </c>
      <c r="AI15" s="186">
        <v>0</v>
      </c>
      <c r="AJ15" s="186">
        <v>0</v>
      </c>
      <c r="AK15" s="186">
        <v>3.4</v>
      </c>
      <c r="AL15" s="186">
        <v>0</v>
      </c>
      <c r="AM15" s="187">
        <v>0</v>
      </c>
      <c r="AN15" s="186">
        <v>0</v>
      </c>
      <c r="AO15" s="187">
        <v>0</v>
      </c>
      <c r="AP15" s="187">
        <v>0</v>
      </c>
      <c r="AQ15" s="186">
        <v>0</v>
      </c>
      <c r="AR15" s="186">
        <v>0</v>
      </c>
      <c r="AS15" s="186">
        <v>0</v>
      </c>
      <c r="AT15" s="186">
        <v>0</v>
      </c>
      <c r="AU15" s="186">
        <v>0</v>
      </c>
      <c r="AV15" s="186">
        <v>0</v>
      </c>
      <c r="AW15" s="186">
        <v>0</v>
      </c>
      <c r="AX15" s="186">
        <v>0</v>
      </c>
      <c r="AY15" s="186">
        <v>0</v>
      </c>
      <c r="AZ15" s="186">
        <v>0</v>
      </c>
      <c r="BA15" s="186">
        <v>0</v>
      </c>
      <c r="BB15" s="186">
        <v>0</v>
      </c>
      <c r="BC15" s="186">
        <v>0</v>
      </c>
      <c r="BD15" s="186">
        <v>0</v>
      </c>
      <c r="BE15" s="187">
        <v>0</v>
      </c>
      <c r="BF15" s="187">
        <v>0</v>
      </c>
      <c r="BG15" s="187">
        <v>0</v>
      </c>
      <c r="BH15" s="187">
        <v>0</v>
      </c>
      <c r="BI15" s="187">
        <v>0</v>
      </c>
      <c r="BJ15" s="184"/>
      <c r="BK15" s="184"/>
      <c r="BL15" s="184"/>
      <c r="BM15" s="184"/>
      <c r="BN15" s="184"/>
      <c r="BO15" s="184"/>
      <c r="BP15" s="184"/>
      <c r="BQ15" s="184"/>
      <c r="BR15" s="184"/>
      <c r="BS15" s="184"/>
      <c r="BT15" s="184"/>
      <c r="BU15" s="184"/>
      <c r="BV15" s="184"/>
      <c r="BW15" s="184"/>
      <c r="BX15" s="184"/>
      <c r="BY15" s="184"/>
      <c r="BZ15" s="184"/>
      <c r="CA15" s="184"/>
      <c r="CB15" s="184"/>
      <c r="CC15" s="184"/>
      <c r="CD15" s="184"/>
      <c r="CE15" s="184"/>
      <c r="CF15" s="184"/>
      <c r="CG15" s="184"/>
    </row>
    <row r="16" spans="1:85" x14ac:dyDescent="0.2">
      <c r="A16" s="186" t="s">
        <v>1523</v>
      </c>
      <c r="B16" s="186" t="s">
        <v>1524</v>
      </c>
      <c r="C16" s="160">
        <v>7.6</v>
      </c>
      <c r="D16" s="160">
        <v>17</v>
      </c>
      <c r="E16" s="187">
        <v>0</v>
      </c>
      <c r="F16" s="186">
        <v>0</v>
      </c>
      <c r="G16" s="186">
        <v>0</v>
      </c>
      <c r="H16" s="186">
        <v>0</v>
      </c>
      <c r="I16" s="186">
        <v>0</v>
      </c>
      <c r="J16" s="186">
        <v>0</v>
      </c>
      <c r="K16" s="186">
        <v>0</v>
      </c>
      <c r="L16" s="187">
        <v>0</v>
      </c>
      <c r="M16" s="187">
        <v>0</v>
      </c>
      <c r="N16" s="187">
        <v>0</v>
      </c>
      <c r="O16" s="187">
        <v>0</v>
      </c>
      <c r="P16" s="187">
        <v>0</v>
      </c>
      <c r="Q16" s="187">
        <v>0</v>
      </c>
      <c r="R16" s="187">
        <v>0</v>
      </c>
      <c r="S16" s="187">
        <v>0</v>
      </c>
      <c r="T16" s="187">
        <v>0</v>
      </c>
      <c r="U16" s="187">
        <v>0</v>
      </c>
      <c r="V16" s="186">
        <v>0</v>
      </c>
      <c r="W16" s="187">
        <v>0</v>
      </c>
      <c r="X16" s="187">
        <v>0</v>
      </c>
      <c r="Y16" s="187">
        <v>0</v>
      </c>
      <c r="Z16" s="187">
        <v>0</v>
      </c>
      <c r="AA16" s="186">
        <v>0</v>
      </c>
      <c r="AB16" s="187">
        <v>0</v>
      </c>
      <c r="AC16" s="187">
        <v>0</v>
      </c>
      <c r="AD16" s="187">
        <v>0</v>
      </c>
      <c r="AE16" s="186">
        <v>0</v>
      </c>
      <c r="AF16" s="186">
        <v>0</v>
      </c>
      <c r="AG16" s="186">
        <v>0</v>
      </c>
      <c r="AH16" s="186">
        <v>0</v>
      </c>
      <c r="AI16" s="186">
        <v>0</v>
      </c>
      <c r="AJ16" s="186">
        <v>0</v>
      </c>
      <c r="AK16" s="186">
        <v>0</v>
      </c>
      <c r="AL16" s="186">
        <v>0</v>
      </c>
      <c r="AM16" s="187">
        <v>0</v>
      </c>
      <c r="AN16" s="186">
        <v>0</v>
      </c>
      <c r="AO16" s="187">
        <v>0</v>
      </c>
      <c r="AP16" s="187">
        <v>0</v>
      </c>
      <c r="AQ16" s="186">
        <v>0</v>
      </c>
      <c r="AR16" s="186">
        <v>0</v>
      </c>
      <c r="AS16" s="186">
        <v>0</v>
      </c>
      <c r="AT16" s="186">
        <v>0</v>
      </c>
      <c r="AU16" s="186">
        <v>0</v>
      </c>
      <c r="AV16" s="186">
        <v>0</v>
      </c>
      <c r="AW16" s="186">
        <v>0</v>
      </c>
      <c r="AX16" s="186">
        <v>0</v>
      </c>
      <c r="AY16" s="186">
        <v>0</v>
      </c>
      <c r="AZ16" s="186">
        <v>0</v>
      </c>
      <c r="BA16" s="186">
        <v>0</v>
      </c>
      <c r="BB16" s="186">
        <v>0</v>
      </c>
      <c r="BC16" s="186">
        <v>0</v>
      </c>
      <c r="BD16" s="186">
        <v>0</v>
      </c>
      <c r="BE16" s="187">
        <v>0</v>
      </c>
      <c r="BF16" s="187">
        <v>0</v>
      </c>
      <c r="BG16" s="187">
        <v>0</v>
      </c>
      <c r="BH16" s="187">
        <v>0</v>
      </c>
      <c r="BI16" s="187">
        <v>0</v>
      </c>
      <c r="BJ16" s="184"/>
      <c r="BK16" s="184"/>
      <c r="BL16" s="184"/>
      <c r="BM16" s="184"/>
      <c r="BN16" s="184"/>
      <c r="BO16" s="184"/>
      <c r="BP16" s="184"/>
      <c r="BQ16" s="184"/>
      <c r="BR16" s="184"/>
      <c r="BS16" s="184"/>
      <c r="BT16" s="184"/>
      <c r="BU16" s="184"/>
      <c r="BV16" s="184"/>
      <c r="BW16" s="184"/>
      <c r="BX16" s="184"/>
      <c r="BY16" s="184"/>
      <c r="BZ16" s="184"/>
      <c r="CA16" s="184"/>
      <c r="CB16" s="184"/>
      <c r="CC16" s="184"/>
      <c r="CD16" s="184"/>
      <c r="CE16" s="184"/>
      <c r="CF16" s="184"/>
      <c r="CG16" s="184"/>
    </row>
    <row r="17" spans="1:85" x14ac:dyDescent="0.2">
      <c r="A17" s="180" t="s">
        <v>1525</v>
      </c>
      <c r="B17" s="180" t="s">
        <v>951</v>
      </c>
      <c r="C17" s="3">
        <v>-7.6</v>
      </c>
      <c r="D17" s="3">
        <v>27.7</v>
      </c>
      <c r="E17" s="185">
        <v>8.4</v>
      </c>
      <c r="F17" s="180">
        <v>0</v>
      </c>
      <c r="G17" s="180">
        <v>0</v>
      </c>
      <c r="H17" s="180">
        <v>0</v>
      </c>
      <c r="I17" s="180">
        <v>0</v>
      </c>
      <c r="J17" s="180">
        <v>0</v>
      </c>
      <c r="K17" s="180">
        <v>0</v>
      </c>
      <c r="L17" s="185">
        <v>23.8</v>
      </c>
      <c r="M17" s="185">
        <v>6.1</v>
      </c>
      <c r="N17" s="185">
        <v>5.2</v>
      </c>
      <c r="O17" s="185">
        <v>9.4</v>
      </c>
      <c r="P17" s="185">
        <v>6.7</v>
      </c>
      <c r="Q17" s="185">
        <v>5.0999999999999996</v>
      </c>
      <c r="R17" s="185">
        <v>0.8</v>
      </c>
      <c r="S17" s="185">
        <v>0</v>
      </c>
      <c r="T17" s="185">
        <v>0.7</v>
      </c>
      <c r="U17" s="185">
        <v>1.9</v>
      </c>
      <c r="V17" s="180">
        <v>14</v>
      </c>
      <c r="W17" s="185">
        <v>1.8</v>
      </c>
      <c r="X17" s="185">
        <v>1.6</v>
      </c>
      <c r="Y17" s="185">
        <v>11.9</v>
      </c>
      <c r="Z17" s="185">
        <v>5.7</v>
      </c>
      <c r="AA17" s="180">
        <v>32</v>
      </c>
      <c r="AB17" s="185">
        <v>1</v>
      </c>
      <c r="AC17" s="185">
        <v>10</v>
      </c>
      <c r="AD17" s="185">
        <v>5.5</v>
      </c>
      <c r="AE17" s="180">
        <v>0</v>
      </c>
      <c r="AF17" s="180">
        <v>2.5</v>
      </c>
      <c r="AG17" s="180">
        <v>1.7</v>
      </c>
      <c r="AH17" s="180">
        <v>0</v>
      </c>
      <c r="AI17" s="180">
        <v>0</v>
      </c>
      <c r="AJ17" s="180">
        <v>0</v>
      </c>
      <c r="AK17" s="180">
        <v>0</v>
      </c>
      <c r="AL17" s="180">
        <v>0</v>
      </c>
      <c r="AM17" s="185">
        <v>0.6</v>
      </c>
      <c r="AN17" s="180">
        <v>0</v>
      </c>
      <c r="AO17" s="185">
        <v>0</v>
      </c>
      <c r="AP17" s="185">
        <v>0</v>
      </c>
      <c r="AQ17" s="180">
        <v>0</v>
      </c>
      <c r="AR17" s="180">
        <v>0</v>
      </c>
      <c r="AS17" s="180">
        <v>0</v>
      </c>
      <c r="AT17" s="180">
        <v>0</v>
      </c>
      <c r="AU17" s="180">
        <v>0</v>
      </c>
      <c r="AV17" s="180">
        <v>0</v>
      </c>
      <c r="AW17" s="180">
        <v>0</v>
      </c>
      <c r="AX17" s="180">
        <v>0</v>
      </c>
      <c r="AY17" s="180">
        <v>0</v>
      </c>
      <c r="AZ17" s="180">
        <v>0</v>
      </c>
      <c r="BA17" s="180">
        <v>0</v>
      </c>
      <c r="BB17" s="180">
        <v>0</v>
      </c>
      <c r="BC17" s="180">
        <v>0</v>
      </c>
      <c r="BD17" s="180">
        <v>0</v>
      </c>
      <c r="BE17" s="185">
        <v>0</v>
      </c>
      <c r="BF17" s="185">
        <v>0</v>
      </c>
      <c r="BG17" s="185">
        <v>0</v>
      </c>
      <c r="BH17" s="185">
        <v>4.0999999999999996</v>
      </c>
      <c r="BI17" s="185">
        <v>0</v>
      </c>
      <c r="BJ17" s="184"/>
      <c r="BK17" s="184"/>
      <c r="BL17" s="184"/>
      <c r="BM17" s="184"/>
      <c r="BN17" s="184"/>
      <c r="BO17" s="184"/>
      <c r="BP17" s="184"/>
      <c r="BQ17" s="184"/>
      <c r="BR17" s="184"/>
      <c r="BS17" s="184"/>
      <c r="BT17" s="184"/>
      <c r="BU17" s="184"/>
      <c r="BV17" s="184"/>
      <c r="BW17" s="184"/>
      <c r="BX17" s="184"/>
      <c r="BY17" s="184"/>
      <c r="BZ17" s="184"/>
      <c r="CA17" s="184"/>
      <c r="CB17" s="184"/>
      <c r="CC17" s="184"/>
      <c r="CD17" s="184"/>
      <c r="CE17" s="184"/>
      <c r="CF17" s="184"/>
      <c r="CG17" s="184"/>
    </row>
    <row r="18" spans="1:85" x14ac:dyDescent="0.2">
      <c r="A18" s="180" t="s">
        <v>1526</v>
      </c>
      <c r="B18" s="180" t="s">
        <v>1527</v>
      </c>
      <c r="C18" s="180" t="s">
        <v>1507</v>
      </c>
      <c r="D18" s="180"/>
      <c r="E18" s="185">
        <v>1.7</v>
      </c>
      <c r="F18" s="180">
        <v>0</v>
      </c>
      <c r="G18" s="180">
        <v>0</v>
      </c>
      <c r="H18" s="180">
        <v>0</v>
      </c>
      <c r="I18" s="180">
        <v>0</v>
      </c>
      <c r="J18" s="180">
        <v>0</v>
      </c>
      <c r="K18" s="180">
        <v>0</v>
      </c>
      <c r="L18" s="185">
        <v>0.4</v>
      </c>
      <c r="M18" s="185">
        <v>1.2</v>
      </c>
      <c r="N18" s="185">
        <v>0.3</v>
      </c>
      <c r="O18" s="185">
        <v>0.5</v>
      </c>
      <c r="P18" s="185">
        <v>2.4</v>
      </c>
      <c r="Q18" s="185">
        <v>0</v>
      </c>
      <c r="R18" s="185">
        <v>1.1000000000000001</v>
      </c>
      <c r="S18" s="185">
        <v>0</v>
      </c>
      <c r="T18" s="185">
        <v>0</v>
      </c>
      <c r="U18" s="185">
        <v>0</v>
      </c>
      <c r="V18" s="180">
        <v>1.8</v>
      </c>
      <c r="W18" s="185">
        <v>0.2</v>
      </c>
      <c r="X18" s="185">
        <v>0.2</v>
      </c>
      <c r="Y18" s="185">
        <v>0.5</v>
      </c>
      <c r="Z18" s="185">
        <v>0</v>
      </c>
      <c r="AA18" s="180">
        <v>0</v>
      </c>
      <c r="AB18" s="185">
        <v>1</v>
      </c>
      <c r="AC18" s="185">
        <v>2.1</v>
      </c>
      <c r="AD18" s="185">
        <v>0.2</v>
      </c>
      <c r="AE18" s="180">
        <v>0</v>
      </c>
      <c r="AF18" s="180">
        <v>0</v>
      </c>
      <c r="AG18" s="180">
        <v>0</v>
      </c>
      <c r="AH18" s="180">
        <v>0</v>
      </c>
      <c r="AI18" s="180">
        <v>0</v>
      </c>
      <c r="AJ18" s="180">
        <v>0</v>
      </c>
      <c r="AK18" s="180">
        <v>0</v>
      </c>
      <c r="AL18" s="180">
        <v>0</v>
      </c>
      <c r="AM18" s="185">
        <v>0</v>
      </c>
      <c r="AN18" s="180">
        <v>0</v>
      </c>
      <c r="AO18" s="185">
        <v>0</v>
      </c>
      <c r="AP18" s="185">
        <v>0</v>
      </c>
      <c r="AQ18" s="180">
        <v>0</v>
      </c>
      <c r="AR18" s="180">
        <v>0</v>
      </c>
      <c r="AS18" s="180">
        <v>0</v>
      </c>
      <c r="AT18" s="180">
        <v>0</v>
      </c>
      <c r="AU18" s="180">
        <v>0</v>
      </c>
      <c r="AV18" s="180">
        <v>0</v>
      </c>
      <c r="AW18" s="180">
        <v>0</v>
      </c>
      <c r="AX18" s="180">
        <v>0</v>
      </c>
      <c r="AY18" s="180">
        <v>0</v>
      </c>
      <c r="AZ18" s="180">
        <v>0</v>
      </c>
      <c r="BA18" s="180">
        <v>0</v>
      </c>
      <c r="BB18" s="180">
        <v>0</v>
      </c>
      <c r="BC18" s="180">
        <v>0</v>
      </c>
      <c r="BD18" s="180">
        <v>0</v>
      </c>
      <c r="BE18" s="185">
        <v>0</v>
      </c>
      <c r="BF18" s="185">
        <v>0</v>
      </c>
      <c r="BG18" s="185">
        <v>0</v>
      </c>
      <c r="BH18" s="185">
        <v>0</v>
      </c>
      <c r="BI18" s="185">
        <v>0</v>
      </c>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row>
    <row r="19" spans="1:85" x14ac:dyDescent="0.2">
      <c r="A19" s="186" t="s">
        <v>1528</v>
      </c>
      <c r="B19" s="186" t="s">
        <v>851</v>
      </c>
      <c r="C19">
        <v>-6.2</v>
      </c>
      <c r="D19">
        <v>22.2</v>
      </c>
      <c r="E19" s="187">
        <v>0</v>
      </c>
      <c r="F19" s="186">
        <v>0</v>
      </c>
      <c r="G19" s="186">
        <v>0</v>
      </c>
      <c r="H19" s="186">
        <v>0</v>
      </c>
      <c r="I19" s="186">
        <v>0</v>
      </c>
      <c r="J19" s="186">
        <v>0</v>
      </c>
      <c r="K19" s="186">
        <v>0</v>
      </c>
      <c r="L19" s="187">
        <v>0.4</v>
      </c>
      <c r="M19" s="187">
        <v>0.2</v>
      </c>
      <c r="N19" s="187">
        <v>0.2</v>
      </c>
      <c r="O19" s="187">
        <v>0</v>
      </c>
      <c r="P19" s="187">
        <v>0.2</v>
      </c>
      <c r="Q19" s="187">
        <v>0</v>
      </c>
      <c r="R19" s="187">
        <v>0</v>
      </c>
      <c r="S19" s="187">
        <v>0</v>
      </c>
      <c r="T19" s="187">
        <v>0</v>
      </c>
      <c r="U19" s="187">
        <v>0.5</v>
      </c>
      <c r="V19" s="186">
        <v>1.8</v>
      </c>
      <c r="W19" s="187">
        <v>0.2</v>
      </c>
      <c r="X19" s="187">
        <v>0.6</v>
      </c>
      <c r="Y19" s="187">
        <v>1.7</v>
      </c>
      <c r="Z19" s="187">
        <v>0.6</v>
      </c>
      <c r="AA19" s="186">
        <v>0</v>
      </c>
      <c r="AB19" s="187">
        <v>0</v>
      </c>
      <c r="AC19" s="187">
        <v>0.7</v>
      </c>
      <c r="AD19" s="187">
        <v>0.2</v>
      </c>
      <c r="AE19" s="186">
        <v>0</v>
      </c>
      <c r="AF19" s="186">
        <v>0</v>
      </c>
      <c r="AG19" s="186">
        <v>0</v>
      </c>
      <c r="AH19" s="186">
        <v>0</v>
      </c>
      <c r="AI19" s="186">
        <v>0</v>
      </c>
      <c r="AJ19" s="186">
        <v>0</v>
      </c>
      <c r="AK19" s="186">
        <v>0</v>
      </c>
      <c r="AL19" s="186">
        <v>5.3</v>
      </c>
      <c r="AM19" s="187">
        <v>1.1000000000000001</v>
      </c>
      <c r="AN19" s="186">
        <v>0</v>
      </c>
      <c r="AO19" s="187">
        <v>0.3</v>
      </c>
      <c r="AP19" s="187">
        <v>0</v>
      </c>
      <c r="AQ19" s="186">
        <v>0</v>
      </c>
      <c r="AR19" s="186">
        <v>0</v>
      </c>
      <c r="AS19" s="186">
        <v>0</v>
      </c>
      <c r="AT19" s="186">
        <v>0</v>
      </c>
      <c r="AU19" s="186">
        <v>0</v>
      </c>
      <c r="AV19" s="186">
        <v>0</v>
      </c>
      <c r="AW19" s="186">
        <v>0</v>
      </c>
      <c r="AX19" s="186">
        <v>0</v>
      </c>
      <c r="AY19" s="186">
        <v>0</v>
      </c>
      <c r="AZ19" s="186">
        <v>0</v>
      </c>
      <c r="BA19" s="186">
        <v>0</v>
      </c>
      <c r="BB19" s="186">
        <v>0</v>
      </c>
      <c r="BC19" s="186">
        <v>0</v>
      </c>
      <c r="BD19" s="186">
        <v>0</v>
      </c>
      <c r="BE19" s="187">
        <v>0</v>
      </c>
      <c r="BF19" s="187">
        <v>0</v>
      </c>
      <c r="BG19" s="187">
        <v>2.2999999999999998</v>
      </c>
      <c r="BH19" s="187">
        <v>0</v>
      </c>
      <c r="BI19" s="187">
        <v>0</v>
      </c>
      <c r="BJ19" s="184"/>
      <c r="BK19" s="184"/>
      <c r="BL19" s="184"/>
      <c r="BM19" s="184"/>
      <c r="BN19" s="184"/>
      <c r="BO19" s="184"/>
      <c r="BP19" s="184"/>
      <c r="BQ19" s="184"/>
      <c r="BR19" s="184"/>
      <c r="BS19" s="184"/>
      <c r="BT19" s="184"/>
      <c r="BU19" s="184"/>
      <c r="BV19" s="184"/>
      <c r="BW19" s="184"/>
      <c r="BX19" s="184"/>
      <c r="BY19" s="184"/>
      <c r="BZ19" s="184"/>
      <c r="CA19" s="184"/>
      <c r="CB19" s="184"/>
      <c r="CC19" s="184"/>
      <c r="CD19" s="184"/>
      <c r="CE19" s="184"/>
      <c r="CF19" s="184"/>
      <c r="CG19" s="184"/>
    </row>
    <row r="20" spans="1:85" x14ac:dyDescent="0.2">
      <c r="A20" s="186" t="s">
        <v>1529</v>
      </c>
      <c r="B20" s="186" t="s">
        <v>36</v>
      </c>
      <c r="C20">
        <v>2</v>
      </c>
      <c r="D20">
        <v>21.7</v>
      </c>
      <c r="E20" s="187">
        <v>0</v>
      </c>
      <c r="F20" s="186">
        <v>0</v>
      </c>
      <c r="G20" s="186">
        <v>0</v>
      </c>
      <c r="H20" s="186">
        <v>0</v>
      </c>
      <c r="I20" s="186">
        <v>0</v>
      </c>
      <c r="J20" s="186">
        <v>0</v>
      </c>
      <c r="K20" s="186">
        <v>0</v>
      </c>
      <c r="L20" s="187">
        <v>0</v>
      </c>
      <c r="M20" s="187">
        <v>0</v>
      </c>
      <c r="N20" s="187">
        <v>0</v>
      </c>
      <c r="O20" s="187">
        <v>0.2</v>
      </c>
      <c r="P20" s="187">
        <v>0</v>
      </c>
      <c r="Q20" s="187">
        <v>0</v>
      </c>
      <c r="R20" s="187">
        <v>0</v>
      </c>
      <c r="S20" s="187">
        <v>0</v>
      </c>
      <c r="T20" s="187">
        <v>0</v>
      </c>
      <c r="U20" s="187">
        <v>0</v>
      </c>
      <c r="V20" s="186">
        <v>0</v>
      </c>
      <c r="W20" s="187">
        <v>0</v>
      </c>
      <c r="X20" s="187">
        <v>0.2</v>
      </c>
      <c r="Y20" s="187">
        <v>0.5</v>
      </c>
      <c r="Z20" s="187">
        <v>0</v>
      </c>
      <c r="AA20" s="186">
        <v>0</v>
      </c>
      <c r="AB20" s="187">
        <v>0.5</v>
      </c>
      <c r="AC20" s="187">
        <v>0</v>
      </c>
      <c r="AD20" s="187">
        <v>0</v>
      </c>
      <c r="AE20" s="186">
        <v>0</v>
      </c>
      <c r="AF20" s="186">
        <v>0</v>
      </c>
      <c r="AG20" s="186">
        <v>0</v>
      </c>
      <c r="AH20" s="186">
        <v>0</v>
      </c>
      <c r="AI20" s="186">
        <v>0</v>
      </c>
      <c r="AJ20" s="186">
        <v>0</v>
      </c>
      <c r="AK20" s="186">
        <v>0</v>
      </c>
      <c r="AL20" s="186">
        <v>0</v>
      </c>
      <c r="AM20" s="187">
        <v>0</v>
      </c>
      <c r="AN20" s="186">
        <v>0</v>
      </c>
      <c r="AO20" s="187">
        <v>0</v>
      </c>
      <c r="AP20" s="187">
        <v>1.4</v>
      </c>
      <c r="AQ20" s="186">
        <v>0</v>
      </c>
      <c r="AR20" s="186">
        <v>0</v>
      </c>
      <c r="AS20" s="186">
        <v>0</v>
      </c>
      <c r="AT20" s="186">
        <v>0</v>
      </c>
      <c r="AU20" s="186">
        <v>0</v>
      </c>
      <c r="AV20" s="186">
        <v>0</v>
      </c>
      <c r="AW20" s="186">
        <v>0</v>
      </c>
      <c r="AX20" s="186">
        <v>0</v>
      </c>
      <c r="AY20" s="186">
        <v>0</v>
      </c>
      <c r="AZ20" s="186">
        <v>0</v>
      </c>
      <c r="BA20" s="186">
        <v>0</v>
      </c>
      <c r="BB20" s="186">
        <v>0</v>
      </c>
      <c r="BC20" s="186">
        <v>0</v>
      </c>
      <c r="BD20" s="186">
        <v>0</v>
      </c>
      <c r="BE20" s="187">
        <v>0.6</v>
      </c>
      <c r="BF20" s="193">
        <v>0.8</v>
      </c>
      <c r="BG20" s="187">
        <v>2.1</v>
      </c>
      <c r="BH20" s="187">
        <v>0.8</v>
      </c>
      <c r="BI20" s="187">
        <v>0</v>
      </c>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row>
    <row r="21" spans="1:85" x14ac:dyDescent="0.2">
      <c r="A21" s="180" t="s">
        <v>1530</v>
      </c>
      <c r="B21" s="180" t="s">
        <v>1531</v>
      </c>
      <c r="C21" s="3">
        <v>-4.9000000000000004</v>
      </c>
      <c r="D21" s="3">
        <v>24</v>
      </c>
      <c r="E21" s="185">
        <v>1.1000000000000001</v>
      </c>
      <c r="F21" s="180">
        <v>0</v>
      </c>
      <c r="G21" s="180">
        <v>0</v>
      </c>
      <c r="H21" s="180">
        <v>0</v>
      </c>
      <c r="I21" s="180">
        <v>0</v>
      </c>
      <c r="J21" s="180">
        <v>0</v>
      </c>
      <c r="K21" s="180">
        <v>0</v>
      </c>
      <c r="L21" s="185">
        <v>0.4</v>
      </c>
      <c r="M21" s="185">
        <v>0.6</v>
      </c>
      <c r="N21" s="185">
        <v>0.6</v>
      </c>
      <c r="O21" s="185">
        <v>0.2</v>
      </c>
      <c r="P21" s="185">
        <v>0.2</v>
      </c>
      <c r="Q21" s="185">
        <v>0.3</v>
      </c>
      <c r="R21" s="185">
        <v>0.6</v>
      </c>
      <c r="S21" s="185">
        <v>0</v>
      </c>
      <c r="T21" s="185">
        <v>0</v>
      </c>
      <c r="U21" s="185">
        <v>0</v>
      </c>
      <c r="V21" s="180">
        <v>0</v>
      </c>
      <c r="W21" s="185">
        <v>0.7</v>
      </c>
      <c r="X21" s="185">
        <v>0.2</v>
      </c>
      <c r="Y21" s="185">
        <v>0.5</v>
      </c>
      <c r="Z21" s="185">
        <v>0.6</v>
      </c>
      <c r="AA21" s="180">
        <v>0</v>
      </c>
      <c r="AB21" s="185">
        <v>1.5</v>
      </c>
      <c r="AC21" s="185">
        <v>0.7</v>
      </c>
      <c r="AD21" s="185">
        <v>0.4</v>
      </c>
      <c r="AE21" s="180">
        <v>0</v>
      </c>
      <c r="AF21" s="180">
        <v>0</v>
      </c>
      <c r="AG21" s="180">
        <v>0</v>
      </c>
      <c r="AH21" s="180">
        <v>0</v>
      </c>
      <c r="AI21" s="180">
        <v>0</v>
      </c>
      <c r="AJ21" s="180">
        <v>0</v>
      </c>
      <c r="AK21" s="180">
        <v>0</v>
      </c>
      <c r="AL21" s="180">
        <v>0</v>
      </c>
      <c r="AM21" s="185">
        <v>1.1000000000000001</v>
      </c>
      <c r="AN21" s="180">
        <v>0</v>
      </c>
      <c r="AO21" s="185">
        <v>0.3</v>
      </c>
      <c r="AP21" s="185">
        <v>0</v>
      </c>
      <c r="AQ21" s="180">
        <v>0</v>
      </c>
      <c r="AR21" s="180">
        <v>0</v>
      </c>
      <c r="AS21" s="180">
        <v>0</v>
      </c>
      <c r="AT21" s="180">
        <v>0</v>
      </c>
      <c r="AU21" s="180">
        <v>0</v>
      </c>
      <c r="AV21" s="180">
        <v>0</v>
      </c>
      <c r="AW21" s="180">
        <v>0</v>
      </c>
      <c r="AX21" s="180">
        <v>0</v>
      </c>
      <c r="AY21" s="180">
        <v>0</v>
      </c>
      <c r="AZ21" s="180">
        <v>0</v>
      </c>
      <c r="BA21" s="180">
        <v>0</v>
      </c>
      <c r="BB21" s="180">
        <v>0</v>
      </c>
      <c r="BC21" s="180">
        <v>0</v>
      </c>
      <c r="BD21" s="180">
        <v>0</v>
      </c>
      <c r="BE21" s="185">
        <v>0</v>
      </c>
      <c r="BF21" s="185">
        <v>0</v>
      </c>
      <c r="BG21" s="185">
        <v>0.8</v>
      </c>
      <c r="BH21" s="185">
        <v>2.8</v>
      </c>
      <c r="BI21" s="185">
        <v>0</v>
      </c>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row>
    <row r="22" spans="1:85" x14ac:dyDescent="0.2">
      <c r="A22" s="186" t="s">
        <v>1532</v>
      </c>
      <c r="B22" s="186" t="s">
        <v>60</v>
      </c>
      <c r="C22" s="152">
        <v>1.8</v>
      </c>
      <c r="D22" s="152">
        <v>26.5</v>
      </c>
      <c r="E22" s="187">
        <v>1.3</v>
      </c>
      <c r="F22" s="186">
        <v>0</v>
      </c>
      <c r="G22" s="186">
        <v>0</v>
      </c>
      <c r="H22" s="186">
        <v>0</v>
      </c>
      <c r="I22" s="186">
        <v>0</v>
      </c>
      <c r="J22" s="186">
        <v>0</v>
      </c>
      <c r="K22" s="186">
        <v>0</v>
      </c>
      <c r="L22" s="187">
        <v>0.8</v>
      </c>
      <c r="M22" s="187">
        <v>0.8</v>
      </c>
      <c r="N22" s="187">
        <v>0.5</v>
      </c>
      <c r="O22" s="187">
        <v>0.5</v>
      </c>
      <c r="P22" s="187">
        <v>0</v>
      </c>
      <c r="Q22" s="187">
        <v>0.3</v>
      </c>
      <c r="R22" s="187">
        <v>0</v>
      </c>
      <c r="S22" s="187">
        <v>0</v>
      </c>
      <c r="T22" s="187">
        <v>0</v>
      </c>
      <c r="U22" s="187">
        <v>0.2</v>
      </c>
      <c r="V22" s="186">
        <v>5.3</v>
      </c>
      <c r="W22" s="187">
        <v>5.0999999999999996</v>
      </c>
      <c r="X22" s="187">
        <v>11</v>
      </c>
      <c r="Y22" s="187">
        <v>2.1</v>
      </c>
      <c r="Z22" s="187">
        <v>7.4</v>
      </c>
      <c r="AA22" s="186">
        <v>0</v>
      </c>
      <c r="AB22" s="187">
        <v>0.5</v>
      </c>
      <c r="AC22" s="187">
        <v>2.1</v>
      </c>
      <c r="AD22" s="187">
        <v>0</v>
      </c>
      <c r="AE22" s="186">
        <v>50</v>
      </c>
      <c r="AF22" s="186">
        <v>5</v>
      </c>
      <c r="AG22" s="186">
        <v>1.7</v>
      </c>
      <c r="AH22" s="186">
        <v>4.3</v>
      </c>
      <c r="AI22" s="186">
        <v>0</v>
      </c>
      <c r="AJ22" s="186">
        <v>13</v>
      </c>
      <c r="AK22" s="186">
        <v>3.4</v>
      </c>
      <c r="AL22" s="186">
        <v>0</v>
      </c>
      <c r="AM22" s="187">
        <v>0.6</v>
      </c>
      <c r="AN22" s="186">
        <v>0</v>
      </c>
      <c r="AO22" s="187">
        <v>1.4</v>
      </c>
      <c r="AP22" s="187">
        <v>1.4</v>
      </c>
      <c r="AQ22" s="186">
        <v>0</v>
      </c>
      <c r="AR22" s="186">
        <v>0</v>
      </c>
      <c r="AS22" s="186">
        <v>0</v>
      </c>
      <c r="AT22" s="186">
        <v>0</v>
      </c>
      <c r="AU22" s="186">
        <v>0</v>
      </c>
      <c r="AV22" s="186">
        <v>0</v>
      </c>
      <c r="AW22" s="186">
        <v>0</v>
      </c>
      <c r="AX22" s="186">
        <v>0</v>
      </c>
      <c r="AY22" s="186">
        <v>0</v>
      </c>
      <c r="AZ22" s="186">
        <v>0</v>
      </c>
      <c r="BA22" s="186">
        <v>0</v>
      </c>
      <c r="BB22" s="186">
        <v>0</v>
      </c>
      <c r="BC22" s="186">
        <v>0</v>
      </c>
      <c r="BD22" s="186">
        <v>0</v>
      </c>
      <c r="BE22" s="187">
        <v>4.2</v>
      </c>
      <c r="BF22" s="187">
        <v>4</v>
      </c>
      <c r="BG22" s="187">
        <v>4.5999999999999996</v>
      </c>
      <c r="BH22" s="187">
        <v>0</v>
      </c>
      <c r="BI22" s="187">
        <v>0.9</v>
      </c>
      <c r="BJ22" s="184"/>
      <c r="BK22" s="184"/>
      <c r="BL22" s="184"/>
      <c r="BM22" s="184"/>
      <c r="BN22" s="184"/>
      <c r="BO22" s="184"/>
      <c r="BP22" s="184"/>
      <c r="BQ22" s="184"/>
      <c r="BR22" s="184"/>
      <c r="BS22" s="184"/>
      <c r="BT22" s="184"/>
      <c r="BU22" s="184"/>
      <c r="BV22" s="184"/>
      <c r="BW22" s="184"/>
      <c r="BX22" s="184"/>
      <c r="BY22" s="184"/>
      <c r="BZ22" s="184"/>
      <c r="CA22" s="184"/>
      <c r="CB22" s="184"/>
      <c r="CC22" s="184"/>
      <c r="CD22" s="184"/>
      <c r="CE22" s="184"/>
      <c r="CF22" s="184"/>
      <c r="CG22" s="184"/>
    </row>
    <row r="23" spans="1:85" x14ac:dyDescent="0.2">
      <c r="A23" s="186" t="s">
        <v>1533</v>
      </c>
      <c r="B23" s="186" t="s">
        <v>1094</v>
      </c>
      <c r="C23" s="186" t="s">
        <v>1507</v>
      </c>
      <c r="D23" s="186"/>
      <c r="E23" s="187">
        <v>0</v>
      </c>
      <c r="F23" s="186">
        <v>0</v>
      </c>
      <c r="G23" s="186">
        <v>0</v>
      </c>
      <c r="H23" s="186">
        <v>0</v>
      </c>
      <c r="I23" s="186">
        <v>0</v>
      </c>
      <c r="J23" s="186">
        <v>0</v>
      </c>
      <c r="K23" s="186">
        <v>0</v>
      </c>
      <c r="L23" s="187">
        <v>0.2</v>
      </c>
      <c r="M23" s="187">
        <v>0</v>
      </c>
      <c r="N23" s="187">
        <v>0</v>
      </c>
      <c r="O23" s="187">
        <v>0.2</v>
      </c>
      <c r="P23" s="187">
        <v>0</v>
      </c>
      <c r="Q23" s="187">
        <v>0</v>
      </c>
      <c r="R23" s="187">
        <v>0</v>
      </c>
      <c r="S23" s="187">
        <v>0</v>
      </c>
      <c r="T23" s="187">
        <v>0</v>
      </c>
      <c r="U23" s="187">
        <v>0</v>
      </c>
      <c r="V23" s="186">
        <v>0</v>
      </c>
      <c r="W23" s="187">
        <v>0</v>
      </c>
      <c r="X23" s="187">
        <v>0.2</v>
      </c>
      <c r="Y23" s="187">
        <v>0.2</v>
      </c>
      <c r="Z23" s="187">
        <v>0</v>
      </c>
      <c r="AA23" s="186">
        <v>0</v>
      </c>
      <c r="AB23" s="187">
        <v>0</v>
      </c>
      <c r="AC23" s="187">
        <v>1.4</v>
      </c>
      <c r="AD23" s="187">
        <v>0.4</v>
      </c>
      <c r="AE23" s="186">
        <v>0</v>
      </c>
      <c r="AF23" s="186">
        <v>0</v>
      </c>
      <c r="AG23" s="186">
        <v>1.7</v>
      </c>
      <c r="AH23" s="186">
        <v>0</v>
      </c>
      <c r="AI23" s="186">
        <v>0</v>
      </c>
      <c r="AJ23" s="186">
        <v>5.6</v>
      </c>
      <c r="AK23" s="186">
        <v>3.4</v>
      </c>
      <c r="AL23" s="186">
        <v>0</v>
      </c>
      <c r="AM23" s="187">
        <v>0</v>
      </c>
      <c r="AN23" s="186">
        <v>0</v>
      </c>
      <c r="AO23" s="187">
        <v>0</v>
      </c>
      <c r="AP23" s="187">
        <v>0</v>
      </c>
      <c r="AQ23" s="186">
        <v>0</v>
      </c>
      <c r="AR23" s="186">
        <v>0</v>
      </c>
      <c r="AS23" s="186">
        <v>0</v>
      </c>
      <c r="AT23" s="186">
        <v>0</v>
      </c>
      <c r="AU23" s="186">
        <v>0</v>
      </c>
      <c r="AV23" s="186">
        <v>0</v>
      </c>
      <c r="AW23" s="186">
        <v>0</v>
      </c>
      <c r="AX23" s="186">
        <v>0</v>
      </c>
      <c r="AY23" s="186">
        <v>0</v>
      </c>
      <c r="AZ23" s="186">
        <v>0</v>
      </c>
      <c r="BA23" s="186">
        <v>0</v>
      </c>
      <c r="BB23" s="186">
        <v>0</v>
      </c>
      <c r="BC23" s="186">
        <v>0</v>
      </c>
      <c r="BD23" s="186">
        <v>0</v>
      </c>
      <c r="BE23" s="187">
        <v>0.6</v>
      </c>
      <c r="BF23" s="187">
        <v>2.4</v>
      </c>
      <c r="BG23" s="187">
        <v>0.8</v>
      </c>
      <c r="BH23" s="187">
        <v>0</v>
      </c>
      <c r="BI23" s="187">
        <v>0.9</v>
      </c>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row>
    <row r="24" spans="1:85" x14ac:dyDescent="0.2">
      <c r="A24" s="180" t="s">
        <v>1534</v>
      </c>
      <c r="B24" s="180" t="s">
        <v>1535</v>
      </c>
      <c r="C24" s="1">
        <v>9.4</v>
      </c>
      <c r="D24" s="1">
        <v>28.8</v>
      </c>
      <c r="E24" s="185">
        <v>0</v>
      </c>
      <c r="F24" s="180">
        <v>0</v>
      </c>
      <c r="G24" s="180">
        <v>0</v>
      </c>
      <c r="H24" s="180">
        <v>0</v>
      </c>
      <c r="I24" s="180">
        <v>0</v>
      </c>
      <c r="J24" s="180">
        <v>0</v>
      </c>
      <c r="K24" s="180">
        <v>0</v>
      </c>
      <c r="L24" s="185">
        <v>0</v>
      </c>
      <c r="M24" s="185">
        <v>0.2</v>
      </c>
      <c r="N24" s="185">
        <v>0</v>
      </c>
      <c r="O24" s="185">
        <v>0</v>
      </c>
      <c r="P24" s="185">
        <v>0.4</v>
      </c>
      <c r="Q24" s="185">
        <v>0</v>
      </c>
      <c r="R24" s="185">
        <v>0.3</v>
      </c>
      <c r="S24" s="185">
        <v>0</v>
      </c>
      <c r="T24" s="185">
        <v>0</v>
      </c>
      <c r="U24" s="185">
        <v>0</v>
      </c>
      <c r="V24" s="180">
        <v>0</v>
      </c>
      <c r="W24" s="185">
        <v>0.9</v>
      </c>
      <c r="X24" s="185">
        <v>1.4</v>
      </c>
      <c r="Y24" s="185">
        <v>0.6</v>
      </c>
      <c r="Z24" s="185">
        <v>0</v>
      </c>
      <c r="AA24" s="180">
        <v>0</v>
      </c>
      <c r="AB24" s="185">
        <v>0</v>
      </c>
      <c r="AC24" s="185">
        <v>0</v>
      </c>
      <c r="AD24" s="185">
        <v>0.2</v>
      </c>
      <c r="AE24" s="180">
        <v>0</v>
      </c>
      <c r="AF24" s="180">
        <v>2.5</v>
      </c>
      <c r="AG24" s="180">
        <v>1.7</v>
      </c>
      <c r="AH24" s="180">
        <v>2.1</v>
      </c>
      <c r="AI24" s="180">
        <v>0</v>
      </c>
      <c r="AJ24" s="180">
        <v>0</v>
      </c>
      <c r="AK24" s="180">
        <v>3.4</v>
      </c>
      <c r="AL24" s="180">
        <v>0</v>
      </c>
      <c r="AM24" s="185">
        <v>0</v>
      </c>
      <c r="AN24" s="180">
        <v>0</v>
      </c>
      <c r="AO24" s="185">
        <v>0.3</v>
      </c>
      <c r="AP24" s="185">
        <v>0</v>
      </c>
      <c r="AQ24" s="180">
        <v>0</v>
      </c>
      <c r="AR24" s="180">
        <v>0</v>
      </c>
      <c r="AS24" s="180">
        <v>0</v>
      </c>
      <c r="AT24" s="180">
        <v>0</v>
      </c>
      <c r="AU24" s="180">
        <v>0</v>
      </c>
      <c r="AV24" s="180">
        <v>0</v>
      </c>
      <c r="AW24" s="180">
        <v>0</v>
      </c>
      <c r="AX24" s="180">
        <v>0</v>
      </c>
      <c r="AY24" s="180">
        <v>0</v>
      </c>
      <c r="AZ24" s="180">
        <v>0</v>
      </c>
      <c r="BA24" s="180">
        <v>0</v>
      </c>
      <c r="BB24" s="180">
        <v>0</v>
      </c>
      <c r="BC24" s="180">
        <v>0</v>
      </c>
      <c r="BD24" s="180">
        <v>0</v>
      </c>
      <c r="BE24" s="185">
        <v>0</v>
      </c>
      <c r="BF24" s="185">
        <v>1.6</v>
      </c>
      <c r="BG24" s="185">
        <v>0</v>
      </c>
      <c r="BH24" s="185">
        <v>0</v>
      </c>
      <c r="BI24" s="185">
        <v>1.7</v>
      </c>
      <c r="BJ24" s="184"/>
      <c r="BK24" s="184"/>
      <c r="BL24" s="184"/>
      <c r="BM24" s="184"/>
      <c r="BN24" s="184"/>
      <c r="BO24" s="184"/>
      <c r="BP24" s="184"/>
      <c r="BQ24" s="184"/>
      <c r="BR24" s="184"/>
      <c r="BS24" s="184"/>
      <c r="BT24" s="184"/>
      <c r="BU24" s="184"/>
      <c r="BV24" s="184"/>
      <c r="BW24" s="184"/>
      <c r="BX24" s="184"/>
      <c r="BY24" s="184"/>
      <c r="BZ24" s="184"/>
      <c r="CA24" s="184"/>
      <c r="CB24" s="184"/>
      <c r="CC24" s="184"/>
      <c r="CD24" s="184"/>
      <c r="CE24" s="184"/>
      <c r="CF24" s="184"/>
      <c r="CG24" s="184"/>
    </row>
    <row r="25" spans="1:85" x14ac:dyDescent="0.2">
      <c r="A25" s="180" t="s">
        <v>1536</v>
      </c>
      <c r="B25" s="180" t="s">
        <v>956</v>
      </c>
      <c r="C25" s="180" t="s">
        <v>1507</v>
      </c>
      <c r="D25" s="180"/>
      <c r="E25" s="185">
        <v>3.3</v>
      </c>
      <c r="F25" s="180">
        <v>0</v>
      </c>
      <c r="G25" s="180">
        <v>0</v>
      </c>
      <c r="H25" s="180">
        <v>0</v>
      </c>
      <c r="I25" s="180">
        <v>0</v>
      </c>
      <c r="J25" s="180">
        <v>0</v>
      </c>
      <c r="K25" s="180">
        <v>0</v>
      </c>
      <c r="L25" s="185">
        <v>0.8</v>
      </c>
      <c r="M25" s="185">
        <v>11.1</v>
      </c>
      <c r="N25" s="185">
        <v>15.4</v>
      </c>
      <c r="O25" s="185">
        <v>10.6</v>
      </c>
      <c r="P25" s="185">
        <v>6</v>
      </c>
      <c r="Q25" s="185">
        <v>0.5</v>
      </c>
      <c r="R25" s="185">
        <v>1.7</v>
      </c>
      <c r="S25" s="185">
        <v>0</v>
      </c>
      <c r="T25" s="185">
        <v>1.8</v>
      </c>
      <c r="U25" s="185">
        <v>3.1</v>
      </c>
      <c r="V25" s="180">
        <v>3.5</v>
      </c>
      <c r="W25" s="185">
        <v>1.4</v>
      </c>
      <c r="X25" s="185">
        <v>1.4</v>
      </c>
      <c r="Y25" s="185">
        <v>3.3</v>
      </c>
      <c r="Z25" s="185">
        <v>2.2999999999999998</v>
      </c>
      <c r="AA25" s="180">
        <v>0</v>
      </c>
      <c r="AB25" s="185">
        <v>2.5</v>
      </c>
      <c r="AC25" s="185">
        <v>1.4</v>
      </c>
      <c r="AD25" s="185">
        <v>0.4</v>
      </c>
      <c r="AE25" s="180">
        <v>0</v>
      </c>
      <c r="AF25" s="180">
        <v>12.5</v>
      </c>
      <c r="AG25" s="180">
        <v>8.5</v>
      </c>
      <c r="AH25" s="180">
        <v>6.4</v>
      </c>
      <c r="AI25" s="180">
        <v>0</v>
      </c>
      <c r="AJ25" s="180">
        <v>5.6</v>
      </c>
      <c r="AK25" s="180">
        <v>3.4</v>
      </c>
      <c r="AL25" s="180">
        <v>21.1</v>
      </c>
      <c r="AM25" s="185">
        <v>5.0999999999999996</v>
      </c>
      <c r="AN25" s="180">
        <v>5.9</v>
      </c>
      <c r="AO25" s="185">
        <v>13.3</v>
      </c>
      <c r="AP25" s="185">
        <v>6.5</v>
      </c>
      <c r="AQ25" s="180">
        <v>0</v>
      </c>
      <c r="AR25" s="180">
        <v>0</v>
      </c>
      <c r="AS25" s="180">
        <v>0</v>
      </c>
      <c r="AT25" s="180">
        <v>0</v>
      </c>
      <c r="AU25" s="180">
        <v>0</v>
      </c>
      <c r="AV25" s="180">
        <v>0</v>
      </c>
      <c r="AW25" s="180">
        <v>0</v>
      </c>
      <c r="AX25" s="180">
        <v>0</v>
      </c>
      <c r="AY25" s="180">
        <v>0</v>
      </c>
      <c r="AZ25" s="180">
        <v>0</v>
      </c>
      <c r="BA25" s="180">
        <v>0</v>
      </c>
      <c r="BB25" s="180">
        <v>0</v>
      </c>
      <c r="BC25" s="180">
        <v>0</v>
      </c>
      <c r="BD25" s="180">
        <v>0</v>
      </c>
      <c r="BE25" s="185">
        <v>2.4</v>
      </c>
      <c r="BF25" s="185">
        <v>0.8</v>
      </c>
      <c r="BG25" s="185">
        <v>2.2999999999999998</v>
      </c>
      <c r="BH25" s="185">
        <v>0</v>
      </c>
      <c r="BI25" s="185">
        <v>2.6</v>
      </c>
      <c r="BJ25" s="184"/>
      <c r="BK25" s="184"/>
      <c r="BL25" s="184"/>
      <c r="BM25" s="184"/>
      <c r="BN25" s="184"/>
      <c r="BO25" s="184"/>
      <c r="BP25" s="184"/>
      <c r="BQ25" s="184"/>
      <c r="BR25" s="184"/>
      <c r="BS25" s="184"/>
      <c r="BT25" s="184"/>
      <c r="BU25" s="184"/>
      <c r="BV25" s="184"/>
      <c r="BW25" s="184"/>
      <c r="BX25" s="184"/>
      <c r="BY25" s="184"/>
      <c r="BZ25" s="184"/>
      <c r="CA25" s="184"/>
      <c r="CB25" s="184"/>
      <c r="CC25" s="184"/>
      <c r="CD25" s="184"/>
      <c r="CE25" s="184"/>
      <c r="CF25" s="184"/>
      <c r="CG25" s="184"/>
    </row>
    <row r="26" spans="1:85" x14ac:dyDescent="0.2">
      <c r="A26" s="180" t="s">
        <v>1537</v>
      </c>
      <c r="B26" s="180" t="s">
        <v>1538</v>
      </c>
      <c r="C26" s="22">
        <v>10.6</v>
      </c>
      <c r="D26" s="22">
        <v>19.399999999999999</v>
      </c>
      <c r="E26" s="194">
        <v>0.4</v>
      </c>
      <c r="F26" s="180">
        <v>0</v>
      </c>
      <c r="G26" s="180">
        <v>0</v>
      </c>
      <c r="H26" s="180">
        <v>0</v>
      </c>
      <c r="I26" s="180">
        <v>0</v>
      </c>
      <c r="J26" s="180">
        <v>0</v>
      </c>
      <c r="K26" s="180">
        <v>0</v>
      </c>
      <c r="L26" s="195">
        <v>0.2</v>
      </c>
      <c r="M26" s="185">
        <v>0.2</v>
      </c>
      <c r="N26" s="185">
        <v>0</v>
      </c>
      <c r="O26" s="194">
        <v>0.2</v>
      </c>
      <c r="P26" s="194">
        <v>0.2</v>
      </c>
      <c r="Q26" s="185">
        <v>0</v>
      </c>
      <c r="R26" s="191">
        <v>0.3</v>
      </c>
      <c r="S26" s="185">
        <v>0</v>
      </c>
      <c r="T26" s="185">
        <v>0</v>
      </c>
      <c r="U26" s="185">
        <v>0</v>
      </c>
      <c r="V26" s="191">
        <v>1.8</v>
      </c>
      <c r="W26" s="185">
        <v>0.9</v>
      </c>
      <c r="X26" s="185">
        <v>0.4</v>
      </c>
      <c r="Y26" s="185">
        <v>1.1000000000000001</v>
      </c>
      <c r="Z26" s="185">
        <v>1.7</v>
      </c>
      <c r="AA26" s="180">
        <v>0</v>
      </c>
      <c r="AB26" s="185">
        <v>0</v>
      </c>
      <c r="AC26" s="185">
        <v>2.1</v>
      </c>
      <c r="AD26" s="185">
        <v>0.4</v>
      </c>
      <c r="AE26" s="180">
        <v>0</v>
      </c>
      <c r="AF26" s="180">
        <v>0</v>
      </c>
      <c r="AG26" s="180">
        <v>0</v>
      </c>
      <c r="AH26" s="180">
        <v>2.1</v>
      </c>
      <c r="AI26" s="180">
        <v>0</v>
      </c>
      <c r="AJ26" s="180">
        <v>1.9</v>
      </c>
      <c r="AK26" s="180">
        <v>0</v>
      </c>
      <c r="AL26" s="180">
        <v>0</v>
      </c>
      <c r="AM26" s="188">
        <v>1.1000000000000001</v>
      </c>
      <c r="AN26" s="180">
        <v>0</v>
      </c>
      <c r="AO26" s="185">
        <v>0</v>
      </c>
      <c r="AP26" s="185">
        <v>0</v>
      </c>
      <c r="AQ26" s="180">
        <v>0</v>
      </c>
      <c r="AR26" s="180">
        <v>0</v>
      </c>
      <c r="AS26" s="180">
        <v>0</v>
      </c>
      <c r="AT26" s="180">
        <v>0</v>
      </c>
      <c r="AU26" s="180">
        <v>0</v>
      </c>
      <c r="AV26" s="180">
        <v>0</v>
      </c>
      <c r="AW26" s="180">
        <v>0</v>
      </c>
      <c r="AX26" s="180">
        <v>0</v>
      </c>
      <c r="AY26" s="180">
        <v>0</v>
      </c>
      <c r="AZ26" s="180">
        <v>0</v>
      </c>
      <c r="BA26" s="180">
        <v>0</v>
      </c>
      <c r="BB26" s="180">
        <v>0</v>
      </c>
      <c r="BC26" s="180">
        <v>0</v>
      </c>
      <c r="BD26" s="180">
        <v>0</v>
      </c>
      <c r="BE26" s="185">
        <v>0</v>
      </c>
      <c r="BF26" s="185">
        <v>0</v>
      </c>
      <c r="BG26" s="185">
        <v>0</v>
      </c>
      <c r="BH26" s="185">
        <v>0</v>
      </c>
      <c r="BI26" s="185">
        <v>0</v>
      </c>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row>
    <row r="27" spans="1:85" x14ac:dyDescent="0.2">
      <c r="A27" s="180" t="s">
        <v>1539</v>
      </c>
      <c r="B27" s="180" t="s">
        <v>1540</v>
      </c>
      <c r="C27" s="3">
        <v>4.4000000000000004</v>
      </c>
      <c r="D27" s="3">
        <v>23.1</v>
      </c>
      <c r="E27" s="185">
        <v>1.1000000000000001</v>
      </c>
      <c r="F27" s="180">
        <v>0</v>
      </c>
      <c r="G27" s="180">
        <v>0</v>
      </c>
      <c r="H27" s="180">
        <v>0</v>
      </c>
      <c r="I27" s="180">
        <v>0</v>
      </c>
      <c r="J27" s="180">
        <v>0</v>
      </c>
      <c r="K27" s="180">
        <v>0</v>
      </c>
      <c r="L27" s="185">
        <v>0.8</v>
      </c>
      <c r="M27" s="185">
        <v>1.6</v>
      </c>
      <c r="N27" s="185">
        <v>1.3</v>
      </c>
      <c r="O27" s="185">
        <v>2.4</v>
      </c>
      <c r="P27" s="185">
        <v>0.6</v>
      </c>
      <c r="Q27" s="185">
        <v>0.3</v>
      </c>
      <c r="R27" s="185">
        <v>0.6</v>
      </c>
      <c r="S27" s="185">
        <v>0</v>
      </c>
      <c r="T27" s="185">
        <v>0</v>
      </c>
      <c r="U27" s="185">
        <v>0</v>
      </c>
      <c r="V27" s="180">
        <v>0</v>
      </c>
      <c r="W27" s="185">
        <v>0.9</v>
      </c>
      <c r="X27" s="185">
        <v>0.4</v>
      </c>
      <c r="Y27" s="185">
        <v>0.3</v>
      </c>
      <c r="Z27" s="185">
        <v>0.6</v>
      </c>
      <c r="AA27" s="180">
        <v>0</v>
      </c>
      <c r="AB27" s="185">
        <v>0</v>
      </c>
      <c r="AC27" s="185">
        <v>1.4</v>
      </c>
      <c r="AD27" s="185">
        <v>0.2</v>
      </c>
      <c r="AE27" s="180">
        <v>0</v>
      </c>
      <c r="AF27" s="180">
        <v>0</v>
      </c>
      <c r="AG27" s="180">
        <v>0</v>
      </c>
      <c r="AH27" s="180">
        <v>2.1</v>
      </c>
      <c r="AI27" s="180">
        <v>0</v>
      </c>
      <c r="AJ27" s="180">
        <v>1.9</v>
      </c>
      <c r="AK27" s="180">
        <v>0</v>
      </c>
      <c r="AL27" s="180">
        <v>0</v>
      </c>
      <c r="AM27" s="185">
        <v>0</v>
      </c>
      <c r="AN27" s="180">
        <v>2.9</v>
      </c>
      <c r="AO27" s="185">
        <v>0.3</v>
      </c>
      <c r="AP27" s="185">
        <v>0.5</v>
      </c>
      <c r="AQ27" s="180">
        <v>0</v>
      </c>
      <c r="AR27" s="180">
        <v>0</v>
      </c>
      <c r="AS27" s="180">
        <v>0</v>
      </c>
      <c r="AT27" s="180">
        <v>0</v>
      </c>
      <c r="AU27" s="180">
        <v>0</v>
      </c>
      <c r="AV27" s="180">
        <v>0</v>
      </c>
      <c r="AW27" s="180">
        <v>0</v>
      </c>
      <c r="AX27" s="180">
        <v>0</v>
      </c>
      <c r="AY27" s="180">
        <v>0</v>
      </c>
      <c r="AZ27" s="180">
        <v>0</v>
      </c>
      <c r="BA27" s="180">
        <v>0</v>
      </c>
      <c r="BB27" s="180">
        <v>0</v>
      </c>
      <c r="BC27" s="180">
        <v>0</v>
      </c>
      <c r="BD27" s="180">
        <v>0</v>
      </c>
      <c r="BE27" s="185">
        <v>0</v>
      </c>
      <c r="BF27" s="185">
        <v>0</v>
      </c>
      <c r="BG27" s="185">
        <v>0</v>
      </c>
      <c r="BH27" s="185">
        <v>0.3</v>
      </c>
      <c r="BI27" s="185">
        <v>1.7</v>
      </c>
      <c r="BJ27" s="184"/>
      <c r="BK27" s="184"/>
      <c r="BL27" s="184"/>
      <c r="BM27" s="184"/>
      <c r="BN27" s="184"/>
      <c r="BO27" s="184"/>
      <c r="BP27" s="184"/>
      <c r="BQ27" s="184"/>
      <c r="BR27" s="184"/>
      <c r="BS27" s="184"/>
      <c r="BT27" s="184"/>
      <c r="BU27" s="184"/>
      <c r="BV27" s="184"/>
      <c r="BW27" s="184"/>
      <c r="BX27" s="184"/>
      <c r="BY27" s="184"/>
      <c r="BZ27" s="184"/>
      <c r="CA27" s="184"/>
      <c r="CB27" s="184"/>
      <c r="CC27" s="184"/>
      <c r="CD27" s="184"/>
      <c r="CE27" s="184"/>
      <c r="CF27" s="184"/>
      <c r="CG27" s="184"/>
    </row>
    <row r="28" spans="1:85" x14ac:dyDescent="0.2">
      <c r="A28" s="180" t="s">
        <v>1541</v>
      </c>
      <c r="B28" s="180" t="s">
        <v>1542</v>
      </c>
      <c r="C28" s="180" t="s">
        <v>1507</v>
      </c>
      <c r="D28" s="180"/>
      <c r="E28" s="185">
        <v>3.1</v>
      </c>
      <c r="F28" s="180">
        <v>0</v>
      </c>
      <c r="G28" s="180">
        <v>0</v>
      </c>
      <c r="H28" s="180">
        <v>0</v>
      </c>
      <c r="I28" s="180">
        <v>0</v>
      </c>
      <c r="J28" s="180">
        <v>0</v>
      </c>
      <c r="K28" s="180">
        <v>0</v>
      </c>
      <c r="L28" s="185">
        <v>0</v>
      </c>
      <c r="M28" s="185">
        <v>0.8</v>
      </c>
      <c r="N28" s="185">
        <v>2.2000000000000002</v>
      </c>
      <c r="O28" s="185">
        <v>1.2</v>
      </c>
      <c r="P28" s="185">
        <v>0.9</v>
      </c>
      <c r="Q28" s="185">
        <v>0.8</v>
      </c>
      <c r="R28" s="185">
        <v>0.8</v>
      </c>
      <c r="S28" s="185">
        <v>0</v>
      </c>
      <c r="T28" s="185">
        <v>0</v>
      </c>
      <c r="U28" s="185">
        <v>0.2</v>
      </c>
      <c r="V28" s="180">
        <v>1.8</v>
      </c>
      <c r="W28" s="185">
        <v>0.7</v>
      </c>
      <c r="X28" s="185">
        <v>0.2</v>
      </c>
      <c r="Y28" s="185">
        <v>1</v>
      </c>
      <c r="Z28" s="185">
        <v>0.6</v>
      </c>
      <c r="AA28" s="180">
        <v>4</v>
      </c>
      <c r="AB28" s="185">
        <v>0</v>
      </c>
      <c r="AC28" s="185">
        <v>2.1</v>
      </c>
      <c r="AD28" s="185">
        <v>0.7</v>
      </c>
      <c r="AE28" s="180">
        <v>0</v>
      </c>
      <c r="AF28" s="180">
        <v>2.5</v>
      </c>
      <c r="AG28" s="180">
        <v>1.7</v>
      </c>
      <c r="AH28" s="180">
        <v>0</v>
      </c>
      <c r="AI28" s="180">
        <v>0</v>
      </c>
      <c r="AJ28" s="180">
        <v>0</v>
      </c>
      <c r="AK28" s="180">
        <v>0</v>
      </c>
      <c r="AL28" s="180">
        <v>0</v>
      </c>
      <c r="AM28" s="185">
        <v>0</v>
      </c>
      <c r="AN28" s="180">
        <v>0</v>
      </c>
      <c r="AO28" s="185">
        <v>0</v>
      </c>
      <c r="AP28" s="185">
        <v>0</v>
      </c>
      <c r="AQ28" s="180">
        <v>0</v>
      </c>
      <c r="AR28" s="180">
        <v>0</v>
      </c>
      <c r="AS28" s="180">
        <v>0</v>
      </c>
      <c r="AT28" s="180">
        <v>0</v>
      </c>
      <c r="AU28" s="180">
        <v>0</v>
      </c>
      <c r="AV28" s="180">
        <v>0</v>
      </c>
      <c r="AW28" s="180">
        <v>0</v>
      </c>
      <c r="AX28" s="180">
        <v>0</v>
      </c>
      <c r="AY28" s="180">
        <v>0</v>
      </c>
      <c r="AZ28" s="180">
        <v>0</v>
      </c>
      <c r="BA28" s="180">
        <v>0</v>
      </c>
      <c r="BB28" s="180">
        <v>0</v>
      </c>
      <c r="BC28" s="180">
        <v>0</v>
      </c>
      <c r="BD28" s="180">
        <v>0</v>
      </c>
      <c r="BE28" s="185">
        <v>0.6</v>
      </c>
      <c r="BF28" s="185">
        <v>0</v>
      </c>
      <c r="BG28" s="185">
        <v>0</v>
      </c>
      <c r="BH28" s="185">
        <v>0.5</v>
      </c>
      <c r="BI28" s="185">
        <v>0</v>
      </c>
      <c r="BJ28" s="184"/>
      <c r="BK28" s="184"/>
      <c r="BL28" s="184"/>
      <c r="BM28" s="184"/>
      <c r="BN28" s="184"/>
      <c r="BO28" s="184"/>
      <c r="BP28" s="184"/>
      <c r="BQ28" s="184"/>
      <c r="BR28" s="184"/>
      <c r="BS28" s="184"/>
      <c r="BT28" s="184"/>
      <c r="BU28" s="184"/>
      <c r="BV28" s="184"/>
      <c r="BW28" s="184"/>
      <c r="BX28" s="184"/>
      <c r="BY28" s="184"/>
      <c r="BZ28" s="184"/>
      <c r="CA28" s="184"/>
      <c r="CB28" s="184"/>
      <c r="CC28" s="184"/>
      <c r="CD28" s="184"/>
      <c r="CE28" s="184"/>
      <c r="CF28" s="184"/>
      <c r="CG28" s="184"/>
    </row>
    <row r="29" spans="1:85" x14ac:dyDescent="0.2">
      <c r="A29" s="186" t="s">
        <v>1543</v>
      </c>
      <c r="B29" s="186" t="s">
        <v>1544</v>
      </c>
      <c r="C29">
        <v>3.1</v>
      </c>
      <c r="D29">
        <v>27.7</v>
      </c>
      <c r="E29" s="187">
        <v>0</v>
      </c>
      <c r="F29" s="186">
        <v>0</v>
      </c>
      <c r="G29" s="186">
        <v>0</v>
      </c>
      <c r="H29" s="186">
        <v>0</v>
      </c>
      <c r="I29" s="186">
        <v>0</v>
      </c>
      <c r="J29" s="186">
        <v>0</v>
      </c>
      <c r="K29" s="186">
        <v>0</v>
      </c>
      <c r="L29" s="187">
        <v>0</v>
      </c>
      <c r="M29" s="187">
        <v>0</v>
      </c>
      <c r="N29" s="187">
        <v>0.2</v>
      </c>
      <c r="O29" s="187">
        <v>0</v>
      </c>
      <c r="P29" s="187">
        <v>0</v>
      </c>
      <c r="Q29" s="187">
        <v>0.5</v>
      </c>
      <c r="R29" s="187">
        <v>0</v>
      </c>
      <c r="S29" s="187">
        <v>0</v>
      </c>
      <c r="T29" s="187">
        <v>0</v>
      </c>
      <c r="U29" s="187">
        <v>0.2</v>
      </c>
      <c r="V29" s="186">
        <v>0</v>
      </c>
      <c r="W29" s="187">
        <v>2.2999999999999998</v>
      </c>
      <c r="X29" s="187">
        <v>1.8</v>
      </c>
      <c r="Y29" s="187">
        <v>0.5</v>
      </c>
      <c r="Z29" s="187">
        <v>1.1000000000000001</v>
      </c>
      <c r="AA29" s="186">
        <v>0</v>
      </c>
      <c r="AB29" s="187">
        <v>0</v>
      </c>
      <c r="AC29" s="187">
        <v>1.4</v>
      </c>
      <c r="AD29" s="187">
        <v>0.7</v>
      </c>
      <c r="AE29" s="186">
        <v>0</v>
      </c>
      <c r="AF29" s="186">
        <v>0</v>
      </c>
      <c r="AG29" s="186">
        <v>0</v>
      </c>
      <c r="AH29" s="186">
        <v>0</v>
      </c>
      <c r="AI29" s="186">
        <v>0</v>
      </c>
      <c r="AJ29" s="186">
        <v>0</v>
      </c>
      <c r="AK29" s="186">
        <v>0</v>
      </c>
      <c r="AL29" s="186">
        <v>0</v>
      </c>
      <c r="AM29" s="187">
        <v>0.6</v>
      </c>
      <c r="AN29" s="186">
        <v>0</v>
      </c>
      <c r="AO29" s="187">
        <v>0.3</v>
      </c>
      <c r="AP29" s="187">
        <v>0</v>
      </c>
      <c r="AQ29" s="186">
        <v>0</v>
      </c>
      <c r="AR29" s="186">
        <v>0</v>
      </c>
      <c r="AS29" s="186">
        <v>0</v>
      </c>
      <c r="AT29" s="186">
        <v>0</v>
      </c>
      <c r="AU29" s="186">
        <v>0</v>
      </c>
      <c r="AV29" s="186">
        <v>0</v>
      </c>
      <c r="AW29" s="186">
        <v>0</v>
      </c>
      <c r="AX29" s="186">
        <v>0</v>
      </c>
      <c r="AY29" s="186">
        <v>0</v>
      </c>
      <c r="AZ29" s="186">
        <v>0</v>
      </c>
      <c r="BA29" s="186">
        <v>0</v>
      </c>
      <c r="BB29" s="186">
        <v>0</v>
      </c>
      <c r="BC29" s="186">
        <v>0</v>
      </c>
      <c r="BD29" s="186">
        <v>0</v>
      </c>
      <c r="BE29" s="187">
        <v>0.6</v>
      </c>
      <c r="BF29" s="187">
        <v>0</v>
      </c>
      <c r="BG29" s="187">
        <v>0</v>
      </c>
      <c r="BH29" s="187">
        <v>1</v>
      </c>
      <c r="BI29" s="187">
        <v>0</v>
      </c>
      <c r="BJ29" s="184"/>
      <c r="BK29" s="184"/>
      <c r="BL29" s="184"/>
      <c r="BM29" s="184"/>
      <c r="BN29" s="184"/>
      <c r="BO29" s="184"/>
      <c r="BP29" s="184"/>
      <c r="BQ29" s="184"/>
      <c r="BR29" s="184"/>
      <c r="BS29" s="184"/>
      <c r="BT29" s="184"/>
      <c r="BU29" s="184"/>
      <c r="BV29" s="184"/>
      <c r="BW29" s="184"/>
      <c r="BX29" s="184"/>
      <c r="BY29" s="184"/>
      <c r="BZ29" s="184"/>
      <c r="CA29" s="184"/>
      <c r="CB29" s="184"/>
      <c r="CC29" s="184"/>
      <c r="CD29" s="184"/>
      <c r="CE29" s="184"/>
      <c r="CF29" s="184"/>
      <c r="CG29" s="184"/>
    </row>
    <row r="30" spans="1:85" x14ac:dyDescent="0.2">
      <c r="A30" s="180" t="s">
        <v>1545</v>
      </c>
      <c r="B30" s="180" t="s">
        <v>45</v>
      </c>
      <c r="C30" s="3">
        <v>9.1</v>
      </c>
      <c r="D30" s="3">
        <v>25</v>
      </c>
      <c r="E30" s="185">
        <v>4</v>
      </c>
      <c r="F30" s="180">
        <v>0</v>
      </c>
      <c r="G30" s="180">
        <v>0</v>
      </c>
      <c r="H30" s="180">
        <v>0</v>
      </c>
      <c r="I30" s="180">
        <v>0</v>
      </c>
      <c r="J30" s="180">
        <v>0</v>
      </c>
      <c r="K30" s="180">
        <v>0</v>
      </c>
      <c r="L30" s="185">
        <v>1.8</v>
      </c>
      <c r="M30" s="185">
        <v>1</v>
      </c>
      <c r="N30" s="185">
        <v>1.3</v>
      </c>
      <c r="O30" s="185">
        <v>1.9</v>
      </c>
      <c r="P30" s="185">
        <v>2.1</v>
      </c>
      <c r="Q30" s="185">
        <v>10.4</v>
      </c>
      <c r="R30" s="185">
        <v>2</v>
      </c>
      <c r="S30" s="185">
        <v>0</v>
      </c>
      <c r="T30" s="185">
        <v>1.1000000000000001</v>
      </c>
      <c r="U30" s="185">
        <v>22.7</v>
      </c>
      <c r="V30" s="180">
        <v>0</v>
      </c>
      <c r="W30" s="185">
        <v>4.0999999999999996</v>
      </c>
      <c r="X30" s="185">
        <v>6.3</v>
      </c>
      <c r="Y30" s="185">
        <v>11.9</v>
      </c>
      <c r="Z30" s="185">
        <v>13.6</v>
      </c>
      <c r="AA30" s="180">
        <v>20</v>
      </c>
      <c r="AB30" s="185">
        <v>7.1</v>
      </c>
      <c r="AC30" s="185">
        <v>3.6</v>
      </c>
      <c r="AD30" s="185">
        <v>6.6</v>
      </c>
      <c r="AE30" s="180">
        <v>0</v>
      </c>
      <c r="AF30" s="180">
        <v>12.5</v>
      </c>
      <c r="AG30" s="180">
        <v>6.8</v>
      </c>
      <c r="AH30" s="180">
        <v>2.1</v>
      </c>
      <c r="AI30" s="180">
        <v>0</v>
      </c>
      <c r="AJ30" s="180">
        <v>37</v>
      </c>
      <c r="AK30" s="180">
        <v>10.3</v>
      </c>
      <c r="AL30" s="180">
        <v>5.3</v>
      </c>
      <c r="AM30" s="185">
        <v>1.1000000000000001</v>
      </c>
      <c r="AN30" s="180">
        <v>8.8000000000000007</v>
      </c>
      <c r="AO30" s="185">
        <v>0.9</v>
      </c>
      <c r="AP30" s="185">
        <v>0</v>
      </c>
      <c r="AQ30" s="180">
        <v>0</v>
      </c>
      <c r="AR30" s="180">
        <v>0</v>
      </c>
      <c r="AS30" s="180">
        <v>0</v>
      </c>
      <c r="AT30" s="180">
        <v>0</v>
      </c>
      <c r="AU30" s="180">
        <v>0</v>
      </c>
      <c r="AV30" s="180">
        <v>0</v>
      </c>
      <c r="AW30" s="180">
        <v>0</v>
      </c>
      <c r="AX30" s="180">
        <v>0</v>
      </c>
      <c r="AY30" s="180">
        <v>0</v>
      </c>
      <c r="AZ30" s="180">
        <v>0</v>
      </c>
      <c r="BA30" s="180">
        <v>0</v>
      </c>
      <c r="BB30" s="180">
        <v>0</v>
      </c>
      <c r="BC30" s="180">
        <v>0</v>
      </c>
      <c r="BD30" s="180">
        <v>0</v>
      </c>
      <c r="BE30" s="192">
        <v>9.6</v>
      </c>
      <c r="BF30" s="185">
        <v>8</v>
      </c>
      <c r="BG30" s="185">
        <v>22.3</v>
      </c>
      <c r="BH30" s="185">
        <v>22</v>
      </c>
      <c r="BI30" s="185">
        <v>7</v>
      </c>
      <c r="BJ30" s="184"/>
      <c r="BK30" s="184"/>
      <c r="BL30" s="184"/>
      <c r="BM30" s="184"/>
      <c r="BN30" s="184"/>
      <c r="BO30" s="184"/>
      <c r="BP30" s="184"/>
      <c r="BQ30" s="184"/>
      <c r="BR30" s="184"/>
      <c r="BS30" s="184"/>
      <c r="BT30" s="184"/>
      <c r="BU30" s="184"/>
      <c r="BV30" s="184"/>
      <c r="BW30" s="184"/>
      <c r="BX30" s="184"/>
      <c r="BY30" s="184"/>
      <c r="BZ30" s="184"/>
      <c r="CA30" s="184"/>
      <c r="CB30" s="184"/>
      <c r="CC30" s="184"/>
      <c r="CD30" s="184"/>
      <c r="CE30" s="184"/>
      <c r="CF30" s="184"/>
      <c r="CG30" s="184"/>
    </row>
    <row r="31" spans="1:85" x14ac:dyDescent="0.2">
      <c r="A31" s="186" t="s">
        <v>1546</v>
      </c>
      <c r="B31" s="186" t="s">
        <v>1547</v>
      </c>
      <c r="C31">
        <v>-6.7</v>
      </c>
      <c r="D31">
        <v>26</v>
      </c>
      <c r="E31" s="187">
        <v>0</v>
      </c>
      <c r="F31" s="186">
        <v>0</v>
      </c>
      <c r="G31" s="186">
        <v>0</v>
      </c>
      <c r="H31" s="186">
        <v>0</v>
      </c>
      <c r="I31" s="186">
        <v>0</v>
      </c>
      <c r="J31" s="186">
        <v>0</v>
      </c>
      <c r="K31" s="186">
        <v>0</v>
      </c>
      <c r="L31" s="187">
        <v>0</v>
      </c>
      <c r="M31" s="187">
        <v>0.2</v>
      </c>
      <c r="N31" s="187">
        <v>0</v>
      </c>
      <c r="O31" s="187">
        <v>0</v>
      </c>
      <c r="P31" s="187">
        <v>0</v>
      </c>
      <c r="Q31" s="187">
        <v>0.3</v>
      </c>
      <c r="R31" s="187">
        <v>0</v>
      </c>
      <c r="S31" s="187">
        <v>0</v>
      </c>
      <c r="T31" s="187">
        <v>0</v>
      </c>
      <c r="U31" s="187">
        <v>1.2</v>
      </c>
      <c r="V31" s="186">
        <v>1.8</v>
      </c>
      <c r="W31" s="187">
        <v>0</v>
      </c>
      <c r="X31" s="187">
        <v>0</v>
      </c>
      <c r="Y31" s="187">
        <v>0.5</v>
      </c>
      <c r="Z31" s="187">
        <v>0</v>
      </c>
      <c r="AA31" s="186">
        <v>0</v>
      </c>
      <c r="AB31" s="187">
        <v>0</v>
      </c>
      <c r="AC31" s="187">
        <v>0</v>
      </c>
      <c r="AD31" s="187">
        <v>0</v>
      </c>
      <c r="AE31" s="186">
        <v>0</v>
      </c>
      <c r="AF31" s="186">
        <v>0</v>
      </c>
      <c r="AG31" s="186">
        <v>0</v>
      </c>
      <c r="AH31" s="186">
        <v>0</v>
      </c>
      <c r="AI31" s="186">
        <v>0</v>
      </c>
      <c r="AJ31" s="186">
        <v>0</v>
      </c>
      <c r="AK31" s="186">
        <v>0</v>
      </c>
      <c r="AL31" s="186">
        <v>0</v>
      </c>
      <c r="AM31" s="187">
        <v>0</v>
      </c>
      <c r="AN31" s="186">
        <v>0</v>
      </c>
      <c r="AO31" s="187">
        <v>0</v>
      </c>
      <c r="AP31" s="187">
        <v>0</v>
      </c>
      <c r="AQ31" s="186">
        <v>0</v>
      </c>
      <c r="AR31" s="186">
        <v>0</v>
      </c>
      <c r="AS31" s="186">
        <v>0</v>
      </c>
      <c r="AT31" s="186">
        <v>0</v>
      </c>
      <c r="AU31" s="186">
        <v>0</v>
      </c>
      <c r="AV31" s="186">
        <v>0</v>
      </c>
      <c r="AW31" s="186">
        <v>0</v>
      </c>
      <c r="AX31" s="186">
        <v>0</v>
      </c>
      <c r="AY31" s="186">
        <v>0</v>
      </c>
      <c r="AZ31" s="186">
        <v>0</v>
      </c>
      <c r="BA31" s="186">
        <v>0</v>
      </c>
      <c r="BB31" s="186">
        <v>0</v>
      </c>
      <c r="BC31" s="186">
        <v>0</v>
      </c>
      <c r="BD31" s="186">
        <v>0</v>
      </c>
      <c r="BE31" s="187">
        <v>0</v>
      </c>
      <c r="BF31" s="187">
        <v>0</v>
      </c>
      <c r="BG31" s="187">
        <v>0</v>
      </c>
      <c r="BH31" s="187">
        <v>0</v>
      </c>
      <c r="BI31" s="187">
        <v>0</v>
      </c>
      <c r="BJ31" s="184"/>
      <c r="BK31" s="184"/>
      <c r="BL31" s="184"/>
      <c r="BM31" s="184"/>
      <c r="BN31" s="184"/>
      <c r="BO31" s="184"/>
      <c r="BP31" s="184"/>
      <c r="BQ31" s="184"/>
      <c r="BR31" s="184"/>
      <c r="BS31" s="184"/>
      <c r="BT31" s="184"/>
      <c r="BU31" s="184"/>
      <c r="BV31" s="184"/>
      <c r="BW31" s="184"/>
      <c r="BX31" s="184"/>
      <c r="BY31" s="184"/>
      <c r="BZ31" s="184"/>
      <c r="CA31" s="184"/>
      <c r="CB31" s="184"/>
      <c r="CC31" s="184"/>
      <c r="CD31" s="184"/>
      <c r="CE31" s="184"/>
      <c r="CF31" s="184"/>
      <c r="CG31" s="184"/>
    </row>
    <row r="32" spans="1:85" x14ac:dyDescent="0.2">
      <c r="A32" s="180" t="s">
        <v>1548</v>
      </c>
      <c r="B32" s="180" t="s">
        <v>1549</v>
      </c>
      <c r="C32" s="1">
        <v>2.5</v>
      </c>
      <c r="D32" s="1">
        <v>20.8</v>
      </c>
      <c r="E32" s="185">
        <v>0</v>
      </c>
      <c r="F32" s="180">
        <v>0</v>
      </c>
      <c r="G32" s="180">
        <v>0</v>
      </c>
      <c r="H32" s="180">
        <v>0</v>
      </c>
      <c r="I32" s="180">
        <v>0</v>
      </c>
      <c r="J32" s="180">
        <v>0</v>
      </c>
      <c r="K32" s="180">
        <v>0</v>
      </c>
      <c r="L32" s="185">
        <v>0</v>
      </c>
      <c r="M32" s="185">
        <v>0</v>
      </c>
      <c r="N32" s="185">
        <v>0</v>
      </c>
      <c r="O32" s="185">
        <v>0.2</v>
      </c>
      <c r="P32" s="185">
        <v>0.2</v>
      </c>
      <c r="Q32" s="185">
        <v>0</v>
      </c>
      <c r="R32" s="185">
        <v>0.3</v>
      </c>
      <c r="S32" s="185">
        <v>0</v>
      </c>
      <c r="T32" s="185">
        <v>0</v>
      </c>
      <c r="U32" s="185">
        <v>0</v>
      </c>
      <c r="V32" s="180">
        <v>0</v>
      </c>
      <c r="W32" s="185">
        <v>0.5</v>
      </c>
      <c r="X32" s="185">
        <v>0.8</v>
      </c>
      <c r="Y32" s="185">
        <v>0.3</v>
      </c>
      <c r="Z32" s="185">
        <v>1.7</v>
      </c>
      <c r="AA32" s="180">
        <v>0</v>
      </c>
      <c r="AB32" s="185">
        <v>0</v>
      </c>
      <c r="AC32" s="185">
        <v>0</v>
      </c>
      <c r="AD32" s="185">
        <v>0.2</v>
      </c>
      <c r="AE32" s="180">
        <v>0</v>
      </c>
      <c r="AF32" s="180">
        <v>0</v>
      </c>
      <c r="AG32" s="180">
        <v>0</v>
      </c>
      <c r="AH32" s="180">
        <v>0</v>
      </c>
      <c r="AI32" s="180">
        <v>0</v>
      </c>
      <c r="AJ32" s="180">
        <v>0</v>
      </c>
      <c r="AK32" s="180">
        <v>0</v>
      </c>
      <c r="AL32" s="180">
        <v>0</v>
      </c>
      <c r="AM32" s="185">
        <v>0.6</v>
      </c>
      <c r="AN32" s="180">
        <v>0</v>
      </c>
      <c r="AO32" s="188">
        <v>0.6</v>
      </c>
      <c r="AP32" s="185">
        <v>0</v>
      </c>
      <c r="AQ32" s="180">
        <v>0</v>
      </c>
      <c r="AR32" s="180">
        <v>0</v>
      </c>
      <c r="AS32" s="180">
        <v>0</v>
      </c>
      <c r="AT32" s="180">
        <v>0</v>
      </c>
      <c r="AU32" s="180">
        <v>0</v>
      </c>
      <c r="AV32" s="180">
        <v>0</v>
      </c>
      <c r="AW32" s="180">
        <v>0</v>
      </c>
      <c r="AX32" s="180">
        <v>0</v>
      </c>
      <c r="AY32" s="180">
        <v>0</v>
      </c>
      <c r="AZ32" s="180">
        <v>0</v>
      </c>
      <c r="BA32" s="180">
        <v>0</v>
      </c>
      <c r="BB32" s="180">
        <v>0</v>
      </c>
      <c r="BC32" s="180">
        <v>0</v>
      </c>
      <c r="BD32" s="180">
        <v>0</v>
      </c>
      <c r="BE32" s="185">
        <v>0</v>
      </c>
      <c r="BF32" s="185">
        <v>0</v>
      </c>
      <c r="BG32" s="185">
        <v>0</v>
      </c>
      <c r="BH32" s="185">
        <v>0</v>
      </c>
      <c r="BI32" s="185">
        <v>0.9</v>
      </c>
      <c r="BJ32" s="184"/>
      <c r="BK32" s="184"/>
      <c r="BL32" s="184"/>
      <c r="BM32" s="184"/>
      <c r="BN32" s="184"/>
      <c r="BO32" s="184"/>
      <c r="BP32" s="184"/>
      <c r="BQ32" s="184"/>
      <c r="BR32" s="184"/>
      <c r="BS32" s="184"/>
      <c r="BT32" s="184"/>
      <c r="BU32" s="184"/>
      <c r="BV32" s="184"/>
      <c r="BW32" s="184"/>
      <c r="BX32" s="184"/>
      <c r="BY32" s="184"/>
      <c r="BZ32" s="184"/>
      <c r="CA32" s="184"/>
      <c r="CB32" s="184"/>
      <c r="CC32" s="184"/>
      <c r="CD32" s="184"/>
      <c r="CE32" s="184"/>
      <c r="CF32" s="184"/>
      <c r="CG32" s="184"/>
    </row>
    <row r="33" spans="1:85" x14ac:dyDescent="0.2">
      <c r="A33" s="186" t="s">
        <v>1550</v>
      </c>
      <c r="B33" s="186" t="s">
        <v>1551</v>
      </c>
      <c r="C33" s="156">
        <v>7.7</v>
      </c>
      <c r="D33" s="156">
        <v>21.3</v>
      </c>
      <c r="E33" s="187">
        <v>0.2</v>
      </c>
      <c r="F33" s="186">
        <v>0</v>
      </c>
      <c r="G33" s="186">
        <v>0</v>
      </c>
      <c r="H33" s="186">
        <v>0</v>
      </c>
      <c r="I33" s="186">
        <v>0</v>
      </c>
      <c r="J33" s="186">
        <v>0</v>
      </c>
      <c r="K33" s="186">
        <v>0</v>
      </c>
      <c r="L33" s="187">
        <v>0</v>
      </c>
      <c r="M33" s="187">
        <v>0</v>
      </c>
      <c r="N33" s="187">
        <v>0</v>
      </c>
      <c r="O33" s="187">
        <v>0</v>
      </c>
      <c r="P33" s="187">
        <v>0</v>
      </c>
      <c r="Q33" s="187">
        <v>0</v>
      </c>
      <c r="R33" s="187">
        <v>0</v>
      </c>
      <c r="S33" s="187">
        <v>0</v>
      </c>
      <c r="T33" s="187">
        <v>0</v>
      </c>
      <c r="U33" s="187">
        <v>0</v>
      </c>
      <c r="V33" s="186">
        <v>0</v>
      </c>
      <c r="W33" s="187">
        <v>0</v>
      </c>
      <c r="X33" s="187">
        <v>0</v>
      </c>
      <c r="Y33" s="187">
        <v>0</v>
      </c>
      <c r="Z33" s="187">
        <v>0</v>
      </c>
      <c r="AA33" s="186">
        <v>0</v>
      </c>
      <c r="AB33" s="187">
        <v>0</v>
      </c>
      <c r="AC33" s="187">
        <v>0</v>
      </c>
      <c r="AD33" s="187">
        <v>0</v>
      </c>
      <c r="AE33" s="186">
        <v>0</v>
      </c>
      <c r="AF33" s="186">
        <v>0</v>
      </c>
      <c r="AG33" s="186">
        <v>0</v>
      </c>
      <c r="AH33" s="186">
        <v>0</v>
      </c>
      <c r="AI33" s="186">
        <v>0</v>
      </c>
      <c r="AJ33" s="186">
        <v>0</v>
      </c>
      <c r="AK33" s="186">
        <v>0</v>
      </c>
      <c r="AL33" s="186">
        <v>0</v>
      </c>
      <c r="AM33" s="187">
        <v>0</v>
      </c>
      <c r="AN33" s="186">
        <v>0</v>
      </c>
      <c r="AO33" s="187">
        <v>0</v>
      </c>
      <c r="AP33" s="187">
        <v>0</v>
      </c>
      <c r="AQ33" s="186">
        <v>0</v>
      </c>
      <c r="AR33" s="186">
        <v>0</v>
      </c>
      <c r="AS33" s="186">
        <v>0</v>
      </c>
      <c r="AT33" s="186">
        <v>0</v>
      </c>
      <c r="AU33" s="186">
        <v>0</v>
      </c>
      <c r="AV33" s="186">
        <v>0</v>
      </c>
      <c r="AW33" s="186">
        <v>0</v>
      </c>
      <c r="AX33" s="186">
        <v>0</v>
      </c>
      <c r="AY33" s="186">
        <v>0</v>
      </c>
      <c r="AZ33" s="186">
        <v>0</v>
      </c>
      <c r="BA33" s="186">
        <v>0</v>
      </c>
      <c r="BB33" s="186">
        <v>0</v>
      </c>
      <c r="BC33" s="186">
        <v>0</v>
      </c>
      <c r="BD33" s="186">
        <v>0</v>
      </c>
      <c r="BE33" s="187">
        <v>0</v>
      </c>
      <c r="BF33" s="187">
        <v>0</v>
      </c>
      <c r="BG33" s="187">
        <v>0</v>
      </c>
      <c r="BH33" s="187">
        <v>0</v>
      </c>
      <c r="BI33" s="187">
        <v>0</v>
      </c>
      <c r="BJ33" s="184"/>
      <c r="BK33" s="184"/>
      <c r="BL33" s="184"/>
      <c r="BM33" s="184"/>
      <c r="BN33" s="184"/>
      <c r="BO33" s="184"/>
      <c r="BP33" s="184"/>
      <c r="BQ33" s="184"/>
      <c r="BR33" s="184"/>
      <c r="BS33" s="184"/>
      <c r="BT33" s="184"/>
      <c r="BU33" s="184"/>
      <c r="BV33" s="184"/>
      <c r="BW33" s="184"/>
      <c r="BX33" s="184"/>
      <c r="BY33" s="184"/>
      <c r="BZ33" s="184"/>
      <c r="CA33" s="184"/>
      <c r="CB33" s="184"/>
      <c r="CC33" s="184"/>
      <c r="CD33" s="184"/>
      <c r="CE33" s="184"/>
      <c r="CF33" s="184"/>
      <c r="CG33" s="184"/>
    </row>
    <row r="34" spans="1:85" x14ac:dyDescent="0.2">
      <c r="A34" s="186" t="s">
        <v>1552</v>
      </c>
      <c r="B34" s="186" t="s">
        <v>1553</v>
      </c>
      <c r="C34" s="196">
        <v>10.1</v>
      </c>
      <c r="D34" s="196">
        <v>17.2</v>
      </c>
      <c r="E34" s="187">
        <v>1.5</v>
      </c>
      <c r="F34" s="186">
        <v>0</v>
      </c>
      <c r="G34" s="186">
        <v>0</v>
      </c>
      <c r="H34" s="186">
        <v>0</v>
      </c>
      <c r="I34" s="186">
        <v>0</v>
      </c>
      <c r="J34" s="186">
        <v>0</v>
      </c>
      <c r="K34" s="186">
        <v>0</v>
      </c>
      <c r="L34" s="187">
        <v>0</v>
      </c>
      <c r="M34" s="187">
        <v>0.2</v>
      </c>
      <c r="N34" s="187">
        <v>0.5</v>
      </c>
      <c r="O34" s="187">
        <v>0.5</v>
      </c>
      <c r="P34" s="187">
        <v>0</v>
      </c>
      <c r="Q34" s="187">
        <v>0.3</v>
      </c>
      <c r="R34" s="187">
        <v>0</v>
      </c>
      <c r="S34" s="187">
        <v>0</v>
      </c>
      <c r="T34" s="187">
        <v>0</v>
      </c>
      <c r="U34" s="187">
        <v>0</v>
      </c>
      <c r="V34" s="186">
        <v>0</v>
      </c>
      <c r="W34" s="187">
        <v>1.2</v>
      </c>
      <c r="X34" s="187">
        <v>0.4</v>
      </c>
      <c r="Y34" s="187">
        <v>1.7</v>
      </c>
      <c r="Z34" s="187">
        <v>1.1000000000000001</v>
      </c>
      <c r="AA34" s="186">
        <v>0</v>
      </c>
      <c r="AB34" s="187">
        <v>0.5</v>
      </c>
      <c r="AC34" s="187">
        <v>1.4</v>
      </c>
      <c r="AD34" s="187">
        <v>0.2</v>
      </c>
      <c r="AE34" s="186">
        <v>0</v>
      </c>
      <c r="AF34" s="186">
        <v>0</v>
      </c>
      <c r="AG34" s="186">
        <v>0</v>
      </c>
      <c r="AH34" s="186">
        <v>0</v>
      </c>
      <c r="AI34" s="186">
        <v>0</v>
      </c>
      <c r="AJ34" s="186">
        <v>0</v>
      </c>
      <c r="AK34" s="186">
        <v>3.4</v>
      </c>
      <c r="AL34" s="186">
        <v>0</v>
      </c>
      <c r="AM34" s="187">
        <v>0.6</v>
      </c>
      <c r="AN34" s="186">
        <v>0</v>
      </c>
      <c r="AO34" s="187">
        <v>0</v>
      </c>
      <c r="AP34" s="187">
        <v>0</v>
      </c>
      <c r="AQ34" s="186">
        <v>0</v>
      </c>
      <c r="AR34" s="186">
        <v>0</v>
      </c>
      <c r="AS34" s="186">
        <v>0</v>
      </c>
      <c r="AT34" s="186">
        <v>0</v>
      </c>
      <c r="AU34" s="186">
        <v>0</v>
      </c>
      <c r="AV34" s="186">
        <v>0</v>
      </c>
      <c r="AW34" s="186">
        <v>0</v>
      </c>
      <c r="AX34" s="186">
        <v>0</v>
      </c>
      <c r="AY34" s="186">
        <v>0</v>
      </c>
      <c r="AZ34" s="186">
        <v>0</v>
      </c>
      <c r="BA34" s="186">
        <v>0</v>
      </c>
      <c r="BB34" s="186">
        <v>0</v>
      </c>
      <c r="BC34" s="186">
        <v>0</v>
      </c>
      <c r="BD34" s="186">
        <v>0</v>
      </c>
      <c r="BE34" s="187">
        <v>0</v>
      </c>
      <c r="BF34" s="187">
        <v>0</v>
      </c>
      <c r="BG34" s="187">
        <v>0.8</v>
      </c>
      <c r="BH34" s="197">
        <v>1</v>
      </c>
      <c r="BI34" s="187">
        <v>0</v>
      </c>
      <c r="BJ34" s="184"/>
      <c r="BK34" s="184"/>
      <c r="BL34" s="184"/>
      <c r="BM34" s="184"/>
      <c r="BN34" s="184"/>
      <c r="BO34" s="184"/>
      <c r="BP34" s="184"/>
      <c r="BQ34" s="184"/>
      <c r="BR34" s="184"/>
      <c r="BS34" s="184"/>
      <c r="BT34" s="184"/>
      <c r="BU34" s="184"/>
      <c r="BV34" s="184"/>
      <c r="BW34" s="184"/>
      <c r="BX34" s="184"/>
      <c r="BY34" s="184"/>
      <c r="BZ34" s="184"/>
      <c r="CA34" s="184"/>
      <c r="CB34" s="184"/>
      <c r="CC34" s="184"/>
      <c r="CD34" s="184"/>
      <c r="CE34" s="184"/>
      <c r="CF34" s="184"/>
      <c r="CG34" s="184"/>
    </row>
    <row r="35" spans="1:85" x14ac:dyDescent="0.2">
      <c r="A35" s="180" t="s">
        <v>1554</v>
      </c>
      <c r="B35" s="180" t="s">
        <v>1555</v>
      </c>
      <c r="C35" s="3">
        <v>15.7</v>
      </c>
      <c r="D35" s="3">
        <v>22.2</v>
      </c>
      <c r="E35" s="192">
        <v>1.1000000000000001</v>
      </c>
      <c r="F35" s="180">
        <v>0</v>
      </c>
      <c r="G35" s="180">
        <v>0</v>
      </c>
      <c r="H35" s="180">
        <v>0</v>
      </c>
      <c r="I35" s="180">
        <v>0</v>
      </c>
      <c r="J35" s="180">
        <v>0</v>
      </c>
      <c r="K35" s="180">
        <v>0</v>
      </c>
      <c r="L35" s="198">
        <v>0.8</v>
      </c>
      <c r="M35" s="199">
        <v>1.2</v>
      </c>
      <c r="N35" s="199">
        <v>0.5</v>
      </c>
      <c r="O35" s="192">
        <v>0.5</v>
      </c>
      <c r="P35" s="192">
        <v>1.3</v>
      </c>
      <c r="Q35" s="198">
        <v>0.8</v>
      </c>
      <c r="R35" s="198">
        <v>0.6</v>
      </c>
      <c r="S35" s="192">
        <v>0.5</v>
      </c>
      <c r="T35" s="192">
        <v>0.7</v>
      </c>
      <c r="U35" s="185">
        <v>0</v>
      </c>
      <c r="V35" s="180">
        <v>0</v>
      </c>
      <c r="W35" s="198">
        <v>0.7</v>
      </c>
      <c r="X35" s="192">
        <v>0.2</v>
      </c>
      <c r="Y35" s="185">
        <v>0</v>
      </c>
      <c r="Z35" s="185">
        <v>0</v>
      </c>
      <c r="AA35" s="180">
        <v>0</v>
      </c>
      <c r="AB35" s="192">
        <v>1.5</v>
      </c>
      <c r="AC35" s="185">
        <v>0</v>
      </c>
      <c r="AD35" s="192">
        <v>0.2</v>
      </c>
      <c r="AE35" s="180">
        <v>0</v>
      </c>
      <c r="AF35" s="180">
        <v>0</v>
      </c>
      <c r="AG35" s="180">
        <v>0</v>
      </c>
      <c r="AH35" s="180">
        <v>0</v>
      </c>
      <c r="AI35" s="180">
        <v>0</v>
      </c>
      <c r="AJ35" s="180">
        <v>0</v>
      </c>
      <c r="AK35" s="180">
        <v>0</v>
      </c>
      <c r="AL35" s="180">
        <v>0</v>
      </c>
      <c r="AM35" s="185">
        <v>0</v>
      </c>
      <c r="AN35" s="180">
        <v>0</v>
      </c>
      <c r="AO35" s="185">
        <v>0</v>
      </c>
      <c r="AP35" s="185">
        <v>0</v>
      </c>
      <c r="AQ35" s="180">
        <v>0</v>
      </c>
      <c r="AR35" s="180">
        <v>0</v>
      </c>
      <c r="AS35" s="180">
        <v>0</v>
      </c>
      <c r="AT35" s="180">
        <v>0</v>
      </c>
      <c r="AU35" s="180">
        <v>0</v>
      </c>
      <c r="AV35" s="180">
        <v>0</v>
      </c>
      <c r="AW35" s="180">
        <v>0</v>
      </c>
      <c r="AX35" s="180">
        <v>0</v>
      </c>
      <c r="AY35" s="180">
        <v>0</v>
      </c>
      <c r="AZ35" s="180">
        <v>0</v>
      </c>
      <c r="BA35" s="180">
        <v>0</v>
      </c>
      <c r="BB35" s="180">
        <v>0</v>
      </c>
      <c r="BC35" s="180">
        <v>0</v>
      </c>
      <c r="BD35" s="180">
        <v>0</v>
      </c>
      <c r="BE35" s="185">
        <v>0</v>
      </c>
      <c r="BF35" s="185">
        <v>0</v>
      </c>
      <c r="BG35" s="185">
        <v>0</v>
      </c>
      <c r="BH35" s="192">
        <v>1.3</v>
      </c>
      <c r="BI35" s="185">
        <v>0</v>
      </c>
      <c r="BJ35" s="184"/>
      <c r="BK35" s="184"/>
      <c r="BL35" s="184"/>
      <c r="BM35" s="184"/>
      <c r="BN35" s="184"/>
      <c r="BO35" s="184"/>
      <c r="BP35" s="184"/>
      <c r="BQ35" s="184"/>
      <c r="BR35" s="184"/>
      <c r="BS35" s="184"/>
      <c r="BT35" s="184"/>
      <c r="BU35" s="184"/>
      <c r="BV35" s="184"/>
      <c r="BW35" s="184"/>
      <c r="BX35" s="184"/>
      <c r="BY35" s="184"/>
      <c r="BZ35" s="184"/>
      <c r="CA35" s="184"/>
      <c r="CB35" s="184"/>
      <c r="CC35" s="184"/>
      <c r="CD35" s="184"/>
      <c r="CE35" s="184"/>
      <c r="CF35" s="184"/>
      <c r="CG35" s="184"/>
    </row>
    <row r="36" spans="1:85" x14ac:dyDescent="0.2">
      <c r="A36" s="180" t="s">
        <v>1556</v>
      </c>
      <c r="B36" s="180" t="s">
        <v>1556</v>
      </c>
      <c r="C36" s="180" t="s">
        <v>1507</v>
      </c>
      <c r="D36" s="180"/>
      <c r="E36" s="185">
        <v>0</v>
      </c>
      <c r="F36" s="180">
        <v>0</v>
      </c>
      <c r="G36" s="180">
        <v>0</v>
      </c>
      <c r="H36" s="180">
        <v>0</v>
      </c>
      <c r="I36" s="180">
        <v>0</v>
      </c>
      <c r="J36" s="180">
        <v>0</v>
      </c>
      <c r="K36" s="180">
        <v>0</v>
      </c>
      <c r="L36" s="185">
        <v>0.2</v>
      </c>
      <c r="M36" s="185">
        <v>0</v>
      </c>
      <c r="N36" s="185">
        <v>0</v>
      </c>
      <c r="O36" s="185">
        <v>0</v>
      </c>
      <c r="P36" s="185">
        <v>0</v>
      </c>
      <c r="Q36" s="185">
        <v>0</v>
      </c>
      <c r="R36" s="185">
        <v>0.3</v>
      </c>
      <c r="S36" s="185">
        <v>0</v>
      </c>
      <c r="T36" s="185">
        <v>0</v>
      </c>
      <c r="U36" s="185">
        <v>0.2</v>
      </c>
      <c r="V36" s="180">
        <v>0</v>
      </c>
      <c r="W36" s="185">
        <v>1.6</v>
      </c>
      <c r="X36" s="185">
        <v>0.8</v>
      </c>
      <c r="Y36" s="185">
        <v>1.6</v>
      </c>
      <c r="Z36" s="185">
        <v>0.6</v>
      </c>
      <c r="AA36" s="180">
        <v>0</v>
      </c>
      <c r="AB36" s="185">
        <v>0</v>
      </c>
      <c r="AC36" s="185">
        <v>1.4</v>
      </c>
      <c r="AD36" s="185">
        <v>0.4</v>
      </c>
      <c r="AE36" s="180">
        <v>0</v>
      </c>
      <c r="AF36" s="180">
        <v>0</v>
      </c>
      <c r="AG36" s="180">
        <v>0</v>
      </c>
      <c r="AH36" s="180">
        <v>0</v>
      </c>
      <c r="AI36" s="180">
        <v>0</v>
      </c>
      <c r="AJ36" s="180">
        <v>1.7</v>
      </c>
      <c r="AK36" s="180">
        <v>0</v>
      </c>
      <c r="AL36" s="180">
        <v>0</v>
      </c>
      <c r="AM36" s="185">
        <v>0</v>
      </c>
      <c r="AN36" s="180">
        <v>0</v>
      </c>
      <c r="AO36" s="185">
        <v>0</v>
      </c>
      <c r="AP36" s="185">
        <v>0</v>
      </c>
      <c r="AQ36" s="180">
        <v>0</v>
      </c>
      <c r="AR36" s="180">
        <v>0</v>
      </c>
      <c r="AS36" s="180">
        <v>0</v>
      </c>
      <c r="AT36" s="180">
        <v>0</v>
      </c>
      <c r="AU36" s="180">
        <v>0</v>
      </c>
      <c r="AV36" s="180">
        <v>0</v>
      </c>
      <c r="AW36" s="180">
        <v>0</v>
      </c>
      <c r="AX36" s="180">
        <v>0</v>
      </c>
      <c r="AY36" s="180">
        <v>0</v>
      </c>
      <c r="AZ36" s="180">
        <v>0</v>
      </c>
      <c r="BA36" s="180">
        <v>0</v>
      </c>
      <c r="BB36" s="180">
        <v>0</v>
      </c>
      <c r="BC36" s="180">
        <v>0</v>
      </c>
      <c r="BD36" s="180">
        <v>0</v>
      </c>
      <c r="BE36" s="185">
        <v>0</v>
      </c>
      <c r="BF36" s="185">
        <v>0</v>
      </c>
      <c r="BG36" s="185">
        <v>0.7</v>
      </c>
      <c r="BH36" s="185">
        <v>0.5</v>
      </c>
      <c r="BI36" s="185">
        <v>0</v>
      </c>
      <c r="BJ36" s="184"/>
      <c r="BK36" s="184"/>
      <c r="BL36" s="184"/>
      <c r="BM36" s="184"/>
      <c r="BN36" s="184"/>
      <c r="BO36" s="184"/>
      <c r="BP36" s="184"/>
      <c r="BQ36" s="184"/>
      <c r="BR36" s="184"/>
      <c r="BS36" s="184"/>
      <c r="BT36" s="184"/>
      <c r="BU36" s="184"/>
      <c r="BV36" s="184"/>
      <c r="BW36" s="184"/>
      <c r="BX36" s="184"/>
      <c r="BY36" s="184"/>
      <c r="BZ36" s="184"/>
      <c r="CA36" s="184"/>
      <c r="CB36" s="184"/>
      <c r="CC36" s="184"/>
      <c r="CD36" s="184"/>
      <c r="CE36" s="184"/>
      <c r="CF36" s="184"/>
      <c r="CG36" s="184"/>
    </row>
    <row r="37" spans="1:85" x14ac:dyDescent="0.2">
      <c r="A37" s="186" t="s">
        <v>1557</v>
      </c>
      <c r="B37" s="186" t="s">
        <v>1558</v>
      </c>
      <c r="C37" s="196">
        <v>-14.5</v>
      </c>
      <c r="D37" s="196">
        <v>16.100000000000001</v>
      </c>
      <c r="E37" s="187">
        <v>0</v>
      </c>
      <c r="F37" s="186">
        <v>0</v>
      </c>
      <c r="G37" s="186">
        <v>0</v>
      </c>
      <c r="H37" s="186">
        <v>0</v>
      </c>
      <c r="I37" s="186">
        <v>0</v>
      </c>
      <c r="J37" s="186">
        <v>0</v>
      </c>
      <c r="K37" s="186">
        <v>0</v>
      </c>
      <c r="L37" s="187">
        <v>0.2</v>
      </c>
      <c r="M37" s="197">
        <v>0.2</v>
      </c>
      <c r="N37" s="187">
        <v>0</v>
      </c>
      <c r="O37" s="187">
        <v>0</v>
      </c>
      <c r="P37" s="187">
        <v>0</v>
      </c>
      <c r="Q37" s="187">
        <v>0</v>
      </c>
      <c r="R37" s="187">
        <v>0</v>
      </c>
      <c r="S37" s="187">
        <v>0</v>
      </c>
      <c r="T37" s="187">
        <v>0.4</v>
      </c>
      <c r="U37" s="187">
        <v>0</v>
      </c>
      <c r="V37" s="186">
        <v>3.5</v>
      </c>
      <c r="W37" s="187">
        <v>0.5</v>
      </c>
      <c r="X37" s="187">
        <v>1.6</v>
      </c>
      <c r="Y37" s="187">
        <v>1</v>
      </c>
      <c r="Z37" s="187">
        <v>0</v>
      </c>
      <c r="AA37" s="186">
        <v>0</v>
      </c>
      <c r="AB37" s="187">
        <v>0</v>
      </c>
      <c r="AC37" s="187">
        <v>1.4</v>
      </c>
      <c r="AD37" s="187">
        <v>0.2</v>
      </c>
      <c r="AE37" s="186">
        <v>0</v>
      </c>
      <c r="AF37" s="186">
        <v>0</v>
      </c>
      <c r="AG37" s="186">
        <v>0</v>
      </c>
      <c r="AH37" s="186">
        <v>0</v>
      </c>
      <c r="AI37" s="186">
        <v>0</v>
      </c>
      <c r="AJ37" s="186">
        <v>3.7</v>
      </c>
      <c r="AK37" s="186">
        <v>3.4</v>
      </c>
      <c r="AL37" s="186">
        <v>5.3</v>
      </c>
      <c r="AM37" s="187">
        <v>0</v>
      </c>
      <c r="AN37" s="186">
        <v>0</v>
      </c>
      <c r="AO37" s="187">
        <v>0</v>
      </c>
      <c r="AP37" s="187">
        <v>0</v>
      </c>
      <c r="AQ37" s="186">
        <v>0</v>
      </c>
      <c r="AR37" s="186">
        <v>0</v>
      </c>
      <c r="AS37" s="186">
        <v>0</v>
      </c>
      <c r="AT37" s="186">
        <v>0</v>
      </c>
      <c r="AU37" s="186">
        <v>0</v>
      </c>
      <c r="AV37" s="186">
        <v>0</v>
      </c>
      <c r="AW37" s="186">
        <v>0</v>
      </c>
      <c r="AX37" s="186">
        <v>0</v>
      </c>
      <c r="AY37" s="186">
        <v>0</v>
      </c>
      <c r="AZ37" s="186">
        <v>0</v>
      </c>
      <c r="BA37" s="186">
        <v>0</v>
      </c>
      <c r="BB37" s="186">
        <v>0</v>
      </c>
      <c r="BC37" s="186">
        <v>0</v>
      </c>
      <c r="BD37" s="186">
        <v>0</v>
      </c>
      <c r="BE37" s="187">
        <v>0.6</v>
      </c>
      <c r="BF37" s="187">
        <v>0.8</v>
      </c>
      <c r="BG37" s="187">
        <v>0</v>
      </c>
      <c r="BH37" s="187">
        <v>0</v>
      </c>
      <c r="BI37" s="187">
        <v>5.2</v>
      </c>
      <c r="BJ37" s="184"/>
      <c r="BK37" s="184"/>
      <c r="BL37" s="184"/>
      <c r="BM37" s="184"/>
      <c r="BN37" s="184"/>
      <c r="BO37" s="184"/>
      <c r="BP37" s="184"/>
      <c r="BQ37" s="184"/>
      <c r="BR37" s="184"/>
      <c r="BS37" s="184"/>
      <c r="BT37" s="184"/>
      <c r="BU37" s="184"/>
      <c r="BV37" s="184"/>
      <c r="BW37" s="184"/>
      <c r="BX37" s="184"/>
      <c r="BY37" s="184"/>
      <c r="BZ37" s="184"/>
      <c r="CA37" s="184"/>
      <c r="CB37" s="184"/>
      <c r="CC37" s="184"/>
      <c r="CD37" s="184"/>
      <c r="CE37" s="184"/>
      <c r="CF37" s="184"/>
      <c r="CG37" s="184"/>
    </row>
    <row r="38" spans="1:85" x14ac:dyDescent="0.2">
      <c r="A38" s="180" t="s">
        <v>1559</v>
      </c>
      <c r="B38" s="180" t="s">
        <v>1560</v>
      </c>
      <c r="C38" s="1">
        <v>11.5</v>
      </c>
      <c r="D38" s="1">
        <v>24.6</v>
      </c>
      <c r="E38" s="185">
        <v>0</v>
      </c>
      <c r="F38" s="180">
        <v>0</v>
      </c>
      <c r="G38" s="180">
        <v>0</v>
      </c>
      <c r="H38" s="180">
        <v>0</v>
      </c>
      <c r="I38" s="180">
        <v>0</v>
      </c>
      <c r="J38" s="180">
        <v>0</v>
      </c>
      <c r="K38" s="180">
        <v>0</v>
      </c>
      <c r="L38" s="185">
        <v>0.2</v>
      </c>
      <c r="M38" s="185">
        <v>0.2</v>
      </c>
      <c r="N38" s="194">
        <v>0.2</v>
      </c>
      <c r="O38" s="185">
        <v>0.5</v>
      </c>
      <c r="P38" s="185">
        <v>0</v>
      </c>
      <c r="Q38" s="191">
        <v>0.3</v>
      </c>
      <c r="R38" s="191">
        <v>0.3</v>
      </c>
      <c r="S38" s="185">
        <v>0</v>
      </c>
      <c r="T38" s="185">
        <v>0</v>
      </c>
      <c r="U38" s="192">
        <v>2.2000000000000002</v>
      </c>
      <c r="V38" s="180">
        <v>0</v>
      </c>
      <c r="W38" s="185">
        <v>0.7</v>
      </c>
      <c r="X38" s="185">
        <v>1</v>
      </c>
      <c r="Y38" s="185">
        <v>0.5</v>
      </c>
      <c r="Z38" s="185">
        <v>1.7</v>
      </c>
      <c r="AA38" s="180">
        <v>0</v>
      </c>
      <c r="AB38" s="185">
        <v>0.5</v>
      </c>
      <c r="AC38" s="185">
        <v>0</v>
      </c>
      <c r="AD38" s="185">
        <v>0.7</v>
      </c>
      <c r="AE38" s="180">
        <v>0</v>
      </c>
      <c r="AF38" s="180">
        <v>0</v>
      </c>
      <c r="AG38" s="180">
        <v>1.7</v>
      </c>
      <c r="AH38" s="180">
        <v>0</v>
      </c>
      <c r="AI38" s="180">
        <v>0</v>
      </c>
      <c r="AJ38" s="180">
        <v>0</v>
      </c>
      <c r="AK38" s="180">
        <v>0</v>
      </c>
      <c r="AL38" s="180">
        <v>0</v>
      </c>
      <c r="AM38" s="185">
        <v>0</v>
      </c>
      <c r="AN38" s="180">
        <v>0</v>
      </c>
      <c r="AO38" s="185">
        <v>0</v>
      </c>
      <c r="AP38" s="192">
        <v>0.5</v>
      </c>
      <c r="AQ38" s="180">
        <v>0</v>
      </c>
      <c r="AR38" s="180">
        <v>0</v>
      </c>
      <c r="AS38" s="180">
        <v>0</v>
      </c>
      <c r="AT38" s="180">
        <v>0</v>
      </c>
      <c r="AU38" s="180">
        <v>0</v>
      </c>
      <c r="AV38" s="180">
        <v>0</v>
      </c>
      <c r="AW38" s="180">
        <v>0</v>
      </c>
      <c r="AX38" s="180">
        <v>0</v>
      </c>
      <c r="AY38" s="180">
        <v>0</v>
      </c>
      <c r="AZ38" s="180">
        <v>0</v>
      </c>
      <c r="BA38" s="180">
        <v>0</v>
      </c>
      <c r="BB38" s="180">
        <v>0</v>
      </c>
      <c r="BC38" s="180">
        <v>0</v>
      </c>
      <c r="BD38" s="180">
        <v>0</v>
      </c>
      <c r="BE38" s="185">
        <v>0</v>
      </c>
      <c r="BF38" s="185">
        <v>0</v>
      </c>
      <c r="BG38" s="185">
        <v>5.4</v>
      </c>
      <c r="BH38" s="185">
        <v>1</v>
      </c>
      <c r="BI38" s="192">
        <v>2.6</v>
      </c>
      <c r="BJ38" s="184"/>
      <c r="BK38" s="184"/>
      <c r="BL38" s="184"/>
      <c r="BM38" s="184"/>
      <c r="BN38" s="184"/>
      <c r="BO38" s="184"/>
      <c r="BP38" s="184"/>
      <c r="BQ38" s="184"/>
      <c r="BR38" s="184"/>
      <c r="BS38" s="184"/>
      <c r="BT38" s="184"/>
      <c r="BU38" s="184"/>
      <c r="BV38" s="184"/>
      <c r="BW38" s="184"/>
      <c r="BX38" s="184"/>
      <c r="BY38" s="184"/>
      <c r="BZ38" s="184"/>
      <c r="CA38" s="184"/>
      <c r="CB38" s="184"/>
      <c r="CC38" s="184"/>
      <c r="CD38" s="184"/>
      <c r="CE38" s="184"/>
      <c r="CF38" s="184"/>
      <c r="CG38" s="184"/>
    </row>
    <row r="39" spans="1:85" x14ac:dyDescent="0.2">
      <c r="A39" s="186" t="s">
        <v>1561</v>
      </c>
      <c r="B39" s="186" t="s">
        <v>1562</v>
      </c>
      <c r="C39" s="160">
        <v>10.4</v>
      </c>
      <c r="D39" s="160">
        <v>21.4</v>
      </c>
      <c r="E39" s="187">
        <v>0</v>
      </c>
      <c r="F39" s="186">
        <v>0</v>
      </c>
      <c r="G39" s="186">
        <v>0</v>
      </c>
      <c r="H39" s="186">
        <v>0</v>
      </c>
      <c r="I39" s="186">
        <v>0</v>
      </c>
      <c r="J39" s="186">
        <v>0</v>
      </c>
      <c r="K39" s="186">
        <v>0</v>
      </c>
      <c r="L39" s="187">
        <v>0</v>
      </c>
      <c r="M39" s="187">
        <v>0.2</v>
      </c>
      <c r="N39" s="187">
        <v>0</v>
      </c>
      <c r="O39" s="187">
        <v>0</v>
      </c>
      <c r="P39" s="187">
        <v>0</v>
      </c>
      <c r="Q39" s="187">
        <v>0</v>
      </c>
      <c r="R39" s="187">
        <v>0</v>
      </c>
      <c r="S39" s="187">
        <v>0</v>
      </c>
      <c r="T39" s="187">
        <v>0</v>
      </c>
      <c r="U39" s="187">
        <v>0</v>
      </c>
      <c r="V39" s="186">
        <v>0</v>
      </c>
      <c r="W39" s="187">
        <v>0</v>
      </c>
      <c r="X39" s="187">
        <v>0</v>
      </c>
      <c r="Y39" s="187">
        <v>0</v>
      </c>
      <c r="Z39" s="187">
        <v>0</v>
      </c>
      <c r="AA39" s="186">
        <v>0</v>
      </c>
      <c r="AB39" s="187">
        <v>0</v>
      </c>
      <c r="AC39" s="187">
        <v>0</v>
      </c>
      <c r="AD39" s="187">
        <v>0</v>
      </c>
      <c r="AE39" s="186">
        <v>0</v>
      </c>
      <c r="AF39" s="186">
        <v>0</v>
      </c>
      <c r="AG39" s="186">
        <v>0</v>
      </c>
      <c r="AH39" s="186">
        <v>0</v>
      </c>
      <c r="AI39" s="186">
        <v>0</v>
      </c>
      <c r="AJ39" s="186">
        <v>0</v>
      </c>
      <c r="AK39" s="186">
        <v>0</v>
      </c>
      <c r="AL39" s="186">
        <v>0</v>
      </c>
      <c r="AM39" s="187">
        <v>0</v>
      </c>
      <c r="AN39" s="186">
        <v>0</v>
      </c>
      <c r="AO39" s="187">
        <v>0</v>
      </c>
      <c r="AP39" s="187">
        <v>0</v>
      </c>
      <c r="AQ39" s="186">
        <v>0</v>
      </c>
      <c r="AR39" s="186">
        <v>0</v>
      </c>
      <c r="AS39" s="186">
        <v>0</v>
      </c>
      <c r="AT39" s="186">
        <v>0</v>
      </c>
      <c r="AU39" s="186">
        <v>0</v>
      </c>
      <c r="AV39" s="186">
        <v>0</v>
      </c>
      <c r="AW39" s="186">
        <v>0</v>
      </c>
      <c r="AX39" s="186">
        <v>0</v>
      </c>
      <c r="AY39" s="186">
        <v>0</v>
      </c>
      <c r="AZ39" s="186">
        <v>0</v>
      </c>
      <c r="BA39" s="186">
        <v>0</v>
      </c>
      <c r="BB39" s="186">
        <v>0</v>
      </c>
      <c r="BC39" s="186">
        <v>0</v>
      </c>
      <c r="BD39" s="186">
        <v>0</v>
      </c>
      <c r="BE39" s="187">
        <v>0</v>
      </c>
      <c r="BF39" s="187">
        <v>0</v>
      </c>
      <c r="BG39" s="187">
        <v>0</v>
      </c>
      <c r="BH39" s="187">
        <v>0</v>
      </c>
      <c r="BI39" s="187">
        <v>0</v>
      </c>
      <c r="BJ39" s="184"/>
      <c r="BK39" s="184"/>
      <c r="BL39" s="184"/>
      <c r="BM39" s="184"/>
      <c r="BN39" s="184"/>
      <c r="BO39" s="184"/>
      <c r="BP39" s="184"/>
      <c r="BQ39" s="184"/>
      <c r="BR39" s="184"/>
      <c r="BS39" s="184"/>
      <c r="BT39" s="184"/>
      <c r="BU39" s="184"/>
      <c r="BV39" s="184"/>
      <c r="BW39" s="184"/>
      <c r="BX39" s="184"/>
      <c r="BY39" s="184"/>
      <c r="BZ39" s="184"/>
      <c r="CA39" s="184"/>
      <c r="CB39" s="184"/>
      <c r="CC39" s="184"/>
      <c r="CD39" s="184"/>
      <c r="CE39" s="184"/>
      <c r="CF39" s="184"/>
      <c r="CG39" s="184"/>
    </row>
    <row r="40" spans="1:85" x14ac:dyDescent="0.2">
      <c r="A40" s="186" t="s">
        <v>1563</v>
      </c>
      <c r="B40" s="186" t="s">
        <v>1564</v>
      </c>
      <c r="C40" s="186" t="s">
        <v>1565</v>
      </c>
      <c r="D40" s="186"/>
      <c r="E40" s="187">
        <v>0</v>
      </c>
      <c r="F40" s="186">
        <v>0</v>
      </c>
      <c r="G40" s="186">
        <v>0</v>
      </c>
      <c r="H40" s="186">
        <v>0</v>
      </c>
      <c r="I40" s="186">
        <v>0</v>
      </c>
      <c r="J40" s="186">
        <v>0</v>
      </c>
      <c r="K40" s="186">
        <v>0</v>
      </c>
      <c r="L40" s="187">
        <v>0</v>
      </c>
      <c r="M40" s="187">
        <v>0</v>
      </c>
      <c r="N40" s="187">
        <v>0</v>
      </c>
      <c r="O40" s="187">
        <v>0</v>
      </c>
      <c r="P40" s="187">
        <v>0</v>
      </c>
      <c r="Q40" s="187">
        <v>0</v>
      </c>
      <c r="R40" s="187">
        <v>0</v>
      </c>
      <c r="S40" s="187">
        <v>0</v>
      </c>
      <c r="T40" s="187">
        <v>0</v>
      </c>
      <c r="U40" s="187">
        <v>0</v>
      </c>
      <c r="V40" s="186">
        <v>0</v>
      </c>
      <c r="W40" s="187">
        <v>0</v>
      </c>
      <c r="X40" s="187">
        <v>0</v>
      </c>
      <c r="Y40" s="187">
        <v>0</v>
      </c>
      <c r="Z40" s="187">
        <v>0</v>
      </c>
      <c r="AA40" s="186">
        <v>0</v>
      </c>
      <c r="AB40" s="187">
        <v>0</v>
      </c>
      <c r="AC40" s="187">
        <v>0</v>
      </c>
      <c r="AD40" s="187">
        <v>0.2</v>
      </c>
      <c r="AE40" s="186">
        <v>0</v>
      </c>
      <c r="AF40" s="186">
        <v>0</v>
      </c>
      <c r="AG40" s="186">
        <v>0</v>
      </c>
      <c r="AH40" s="186">
        <v>0</v>
      </c>
      <c r="AI40" s="186">
        <v>0</v>
      </c>
      <c r="AJ40" s="186">
        <v>0</v>
      </c>
      <c r="AK40" s="186">
        <v>0</v>
      </c>
      <c r="AL40" s="186">
        <v>0</v>
      </c>
      <c r="AM40" s="187">
        <v>0</v>
      </c>
      <c r="AN40" s="186">
        <v>0</v>
      </c>
      <c r="AO40" s="187">
        <v>0</v>
      </c>
      <c r="AP40" s="187">
        <v>0</v>
      </c>
      <c r="AQ40" s="186">
        <v>0</v>
      </c>
      <c r="AR40" s="186">
        <v>0</v>
      </c>
      <c r="AS40" s="186">
        <v>0</v>
      </c>
      <c r="AT40" s="186">
        <v>0</v>
      </c>
      <c r="AU40" s="186">
        <v>0</v>
      </c>
      <c r="AV40" s="186">
        <v>0</v>
      </c>
      <c r="AW40" s="186">
        <v>0</v>
      </c>
      <c r="AX40" s="186">
        <v>0</v>
      </c>
      <c r="AY40" s="186">
        <v>0</v>
      </c>
      <c r="AZ40" s="186">
        <v>0</v>
      </c>
      <c r="BA40" s="186">
        <v>0</v>
      </c>
      <c r="BB40" s="186">
        <v>0</v>
      </c>
      <c r="BC40" s="186">
        <v>0</v>
      </c>
      <c r="BD40" s="186">
        <v>0</v>
      </c>
      <c r="BE40" s="187">
        <v>0</v>
      </c>
      <c r="BF40" s="187">
        <v>0</v>
      </c>
      <c r="BG40" s="187">
        <v>0</v>
      </c>
      <c r="BH40" s="187">
        <v>0</v>
      </c>
      <c r="BI40" s="187">
        <v>0</v>
      </c>
      <c r="BJ40" s="184"/>
      <c r="BK40" s="184"/>
      <c r="BL40" s="184"/>
      <c r="BM40" s="184"/>
      <c r="BN40" s="184"/>
      <c r="BO40" s="184"/>
      <c r="BP40" s="184"/>
      <c r="BQ40" s="184"/>
      <c r="BR40" s="184"/>
      <c r="BS40" s="184"/>
      <c r="BT40" s="184"/>
      <c r="BU40" s="184"/>
      <c r="BV40" s="184"/>
      <c r="BW40" s="184"/>
      <c r="BX40" s="184"/>
      <c r="BY40" s="184"/>
      <c r="BZ40" s="184"/>
      <c r="CA40" s="184"/>
      <c r="CB40" s="184"/>
      <c r="CC40" s="184"/>
      <c r="CD40" s="184"/>
      <c r="CE40" s="184"/>
      <c r="CF40" s="184"/>
      <c r="CG40" s="184"/>
    </row>
    <row r="41" spans="1:85" x14ac:dyDescent="0.2">
      <c r="A41" s="180" t="s">
        <v>1566</v>
      </c>
      <c r="B41" s="180" t="s">
        <v>1567</v>
      </c>
      <c r="C41" s="22">
        <v>15.6</v>
      </c>
      <c r="D41" s="22">
        <v>27</v>
      </c>
      <c r="E41" s="191">
        <v>0.6</v>
      </c>
      <c r="F41" s="180">
        <v>0</v>
      </c>
      <c r="G41" s="180">
        <v>0</v>
      </c>
      <c r="H41" s="180">
        <v>0</v>
      </c>
      <c r="I41" s="180">
        <v>0</v>
      </c>
      <c r="J41" s="180">
        <v>0</v>
      </c>
      <c r="K41" s="180">
        <v>0</v>
      </c>
      <c r="L41" s="198">
        <v>0.2</v>
      </c>
      <c r="M41" s="200">
        <v>0.6</v>
      </c>
      <c r="N41" s="200">
        <v>0.6</v>
      </c>
      <c r="O41" s="191">
        <v>0.7</v>
      </c>
      <c r="P41" s="191">
        <v>0.4</v>
      </c>
      <c r="Q41" s="185">
        <v>0</v>
      </c>
      <c r="R41" s="198">
        <v>1.1000000000000001</v>
      </c>
      <c r="S41" s="185">
        <v>0</v>
      </c>
      <c r="T41" s="191">
        <v>0.7</v>
      </c>
      <c r="U41" s="198">
        <v>8.1</v>
      </c>
      <c r="V41" s="198">
        <v>1.8</v>
      </c>
      <c r="W41" s="198">
        <v>0.9</v>
      </c>
      <c r="X41" s="191">
        <v>0.4</v>
      </c>
      <c r="Y41" s="185">
        <v>0.8</v>
      </c>
      <c r="Z41" s="192">
        <v>2.2999999999999998</v>
      </c>
      <c r="AA41" s="180">
        <v>4</v>
      </c>
      <c r="AB41" s="191">
        <v>1.5</v>
      </c>
      <c r="AC41" s="192">
        <v>2.1</v>
      </c>
      <c r="AD41" s="191">
        <v>1.5</v>
      </c>
      <c r="AE41" s="180">
        <v>0</v>
      </c>
      <c r="AF41" s="180">
        <v>5</v>
      </c>
      <c r="AG41" s="180">
        <v>1.7</v>
      </c>
      <c r="AH41" s="180">
        <v>2.1</v>
      </c>
      <c r="AI41" s="180">
        <v>0</v>
      </c>
      <c r="AJ41" s="180">
        <v>0</v>
      </c>
      <c r="AK41" s="180">
        <v>3.4</v>
      </c>
      <c r="AL41" s="180">
        <v>5.3</v>
      </c>
      <c r="AM41" s="192">
        <v>1.1000000000000001</v>
      </c>
      <c r="AN41" s="180">
        <v>5.9</v>
      </c>
      <c r="AO41" s="201">
        <v>0.3</v>
      </c>
      <c r="AP41" s="185">
        <v>0</v>
      </c>
      <c r="AQ41" s="180">
        <v>0</v>
      </c>
      <c r="AR41" s="180">
        <v>0</v>
      </c>
      <c r="AS41" s="180">
        <v>0</v>
      </c>
      <c r="AT41" s="180">
        <v>0</v>
      </c>
      <c r="AU41" s="180">
        <v>0</v>
      </c>
      <c r="AV41" s="180">
        <v>0</v>
      </c>
      <c r="AW41" s="180">
        <v>0</v>
      </c>
      <c r="AX41" s="180">
        <v>0</v>
      </c>
      <c r="AY41" s="180">
        <v>0</v>
      </c>
      <c r="AZ41" s="180">
        <v>0</v>
      </c>
      <c r="BA41" s="180">
        <v>0</v>
      </c>
      <c r="BB41" s="180">
        <v>0</v>
      </c>
      <c r="BC41" s="180">
        <v>0</v>
      </c>
      <c r="BD41" s="180">
        <v>0</v>
      </c>
      <c r="BE41" s="185">
        <v>0</v>
      </c>
      <c r="BF41" s="185">
        <v>0</v>
      </c>
      <c r="BG41" s="185">
        <v>0</v>
      </c>
      <c r="BH41" s="191">
        <v>4.7</v>
      </c>
      <c r="BI41" s="185">
        <v>0</v>
      </c>
      <c r="BJ41" s="184"/>
      <c r="BK41" s="184"/>
      <c r="BL41" s="184"/>
      <c r="BM41" s="184"/>
      <c r="BN41" s="184"/>
      <c r="BO41" s="184"/>
      <c r="BP41" s="184"/>
      <c r="BQ41" s="184"/>
      <c r="BR41" s="184"/>
      <c r="BS41" s="184"/>
      <c r="BT41" s="184"/>
      <c r="BU41" s="184"/>
      <c r="BV41" s="184"/>
      <c r="BW41" s="184"/>
      <c r="BX41" s="184"/>
      <c r="BY41" s="184"/>
      <c r="BZ41" s="184"/>
      <c r="CA41" s="184"/>
      <c r="CB41" s="184"/>
      <c r="CC41" s="184"/>
      <c r="CD41" s="184"/>
      <c r="CE41" s="184"/>
      <c r="CF41" s="184"/>
      <c r="CG41" s="184"/>
    </row>
    <row r="42" spans="1:85" x14ac:dyDescent="0.2">
      <c r="A42" s="180" t="s">
        <v>1568</v>
      </c>
      <c r="B42" s="180" t="s">
        <v>90</v>
      </c>
      <c r="C42" s="3">
        <v>15.6</v>
      </c>
      <c r="D42" s="3">
        <v>27</v>
      </c>
      <c r="E42" s="192">
        <v>0.2</v>
      </c>
      <c r="F42" s="180">
        <v>0</v>
      </c>
      <c r="G42" s="180">
        <v>0</v>
      </c>
      <c r="H42" s="180">
        <v>0</v>
      </c>
      <c r="I42" s="180">
        <v>0</v>
      </c>
      <c r="J42" s="180">
        <v>0</v>
      </c>
      <c r="K42" s="180">
        <v>0</v>
      </c>
      <c r="L42" s="185">
        <v>0</v>
      </c>
      <c r="M42" s="185">
        <v>0</v>
      </c>
      <c r="N42" s="185">
        <v>0</v>
      </c>
      <c r="O42" s="191">
        <v>0.2</v>
      </c>
      <c r="P42" s="191">
        <v>0.2</v>
      </c>
      <c r="Q42" s="185">
        <v>0</v>
      </c>
      <c r="R42" s="198">
        <v>0.3</v>
      </c>
      <c r="S42" s="185">
        <v>0</v>
      </c>
      <c r="T42" s="185">
        <v>0</v>
      </c>
      <c r="U42" s="198">
        <v>4.0999999999999996</v>
      </c>
      <c r="V42" s="180">
        <v>0</v>
      </c>
      <c r="W42" s="185">
        <v>0</v>
      </c>
      <c r="X42" s="185">
        <v>0</v>
      </c>
      <c r="Y42" s="185">
        <v>0.3</v>
      </c>
      <c r="Z42" s="192">
        <v>0.6</v>
      </c>
      <c r="AA42" s="180">
        <v>0</v>
      </c>
      <c r="AB42" s="191">
        <v>0.5</v>
      </c>
      <c r="AC42" s="192">
        <v>0.7</v>
      </c>
      <c r="AD42" s="191">
        <v>0.7</v>
      </c>
      <c r="AE42" s="180">
        <v>0</v>
      </c>
      <c r="AF42" s="180">
        <v>0</v>
      </c>
      <c r="AG42" s="180">
        <v>0</v>
      </c>
      <c r="AH42" s="180">
        <v>0</v>
      </c>
      <c r="AI42" s="180">
        <v>0</v>
      </c>
      <c r="AJ42" s="180">
        <v>0</v>
      </c>
      <c r="AK42" s="180">
        <v>0</v>
      </c>
      <c r="AL42" s="180">
        <v>0</v>
      </c>
      <c r="AM42" s="185">
        <v>0</v>
      </c>
      <c r="AN42" s="180">
        <v>0</v>
      </c>
      <c r="AO42" s="201">
        <v>2.6</v>
      </c>
      <c r="AP42" s="185">
        <v>0</v>
      </c>
      <c r="AQ42" s="180">
        <v>0</v>
      </c>
      <c r="AR42" s="180">
        <v>0</v>
      </c>
      <c r="AS42" s="180">
        <v>0</v>
      </c>
      <c r="AT42" s="180">
        <v>0</v>
      </c>
      <c r="AU42" s="180">
        <v>0</v>
      </c>
      <c r="AV42" s="180">
        <v>0</v>
      </c>
      <c r="AW42" s="180">
        <v>0</v>
      </c>
      <c r="AX42" s="180">
        <v>0</v>
      </c>
      <c r="AY42" s="180">
        <v>0</v>
      </c>
      <c r="AZ42" s="180">
        <v>0</v>
      </c>
      <c r="BA42" s="180">
        <v>0</v>
      </c>
      <c r="BB42" s="180">
        <v>0</v>
      </c>
      <c r="BC42" s="180">
        <v>0</v>
      </c>
      <c r="BD42" s="180">
        <v>0</v>
      </c>
      <c r="BE42" s="185">
        <v>0</v>
      </c>
      <c r="BF42" s="185">
        <v>0</v>
      </c>
      <c r="BG42" s="185">
        <v>0</v>
      </c>
      <c r="BH42" s="191">
        <v>3.6</v>
      </c>
      <c r="BI42" s="185">
        <v>0</v>
      </c>
      <c r="BJ42" s="184"/>
      <c r="BK42" s="184"/>
      <c r="BL42" s="184"/>
      <c r="BM42" s="184"/>
      <c r="BN42" s="184"/>
      <c r="BO42" s="184"/>
      <c r="BP42" s="184"/>
      <c r="BQ42" s="184"/>
      <c r="BR42" s="184"/>
      <c r="BS42" s="184"/>
      <c r="BT42" s="184"/>
      <c r="BU42" s="184"/>
      <c r="BV42" s="184"/>
      <c r="BW42" s="184"/>
      <c r="BX42" s="184"/>
      <c r="BY42" s="184"/>
      <c r="BZ42" s="184"/>
      <c r="CA42" s="184"/>
      <c r="CB42" s="184"/>
      <c r="CC42" s="184"/>
      <c r="CD42" s="184"/>
      <c r="CE42" s="184"/>
      <c r="CF42" s="184"/>
      <c r="CG42" s="184"/>
    </row>
    <row r="43" spans="1:85" x14ac:dyDescent="0.2">
      <c r="A43" s="186" t="s">
        <v>1569</v>
      </c>
      <c r="B43" s="186" t="s">
        <v>144</v>
      </c>
      <c r="C43" s="186">
        <v>0</v>
      </c>
      <c r="D43" s="186"/>
      <c r="E43" s="187">
        <v>0</v>
      </c>
      <c r="F43" s="186">
        <v>0</v>
      </c>
      <c r="G43" s="186">
        <v>0</v>
      </c>
      <c r="H43" s="186">
        <v>0</v>
      </c>
      <c r="I43" s="186">
        <v>0</v>
      </c>
      <c r="J43" s="186">
        <v>0</v>
      </c>
      <c r="K43" s="186">
        <v>0</v>
      </c>
      <c r="L43" s="187">
        <v>0.2</v>
      </c>
      <c r="M43" s="187">
        <v>0</v>
      </c>
      <c r="N43" s="187">
        <v>0.2</v>
      </c>
      <c r="O43" s="187">
        <v>0</v>
      </c>
      <c r="P43" s="187">
        <v>0</v>
      </c>
      <c r="Q43" s="187">
        <v>0</v>
      </c>
      <c r="R43" s="187">
        <v>0</v>
      </c>
      <c r="S43" s="187">
        <v>0</v>
      </c>
      <c r="T43" s="187">
        <v>0</v>
      </c>
      <c r="U43" s="187">
        <v>0.2</v>
      </c>
      <c r="V43" s="186">
        <v>0</v>
      </c>
      <c r="W43" s="187">
        <v>0</v>
      </c>
      <c r="X43" s="187">
        <v>0</v>
      </c>
      <c r="Y43" s="187">
        <v>0</v>
      </c>
      <c r="Z43" s="187">
        <v>0</v>
      </c>
      <c r="AA43" s="186">
        <v>0</v>
      </c>
      <c r="AB43" s="187">
        <v>0</v>
      </c>
      <c r="AC43" s="187">
        <v>0</v>
      </c>
      <c r="AD43" s="187">
        <v>0.2</v>
      </c>
      <c r="AE43" s="186">
        <v>0</v>
      </c>
      <c r="AF43" s="186">
        <v>0</v>
      </c>
      <c r="AG43" s="186">
        <v>0</v>
      </c>
      <c r="AH43" s="186">
        <v>0</v>
      </c>
      <c r="AI43" s="186">
        <v>0</v>
      </c>
      <c r="AJ43" s="186">
        <v>5</v>
      </c>
      <c r="AK43" s="186">
        <v>0</v>
      </c>
      <c r="AL43" s="186">
        <v>0</v>
      </c>
      <c r="AM43" s="187">
        <v>0</v>
      </c>
      <c r="AN43" s="186">
        <v>0</v>
      </c>
      <c r="AO43" s="187">
        <v>0</v>
      </c>
      <c r="AP43" s="187">
        <v>0</v>
      </c>
      <c r="AQ43" s="186">
        <v>0</v>
      </c>
      <c r="AR43" s="186">
        <v>0</v>
      </c>
      <c r="AS43" s="186">
        <v>0</v>
      </c>
      <c r="AT43" s="186">
        <v>0</v>
      </c>
      <c r="AU43" s="186">
        <v>0</v>
      </c>
      <c r="AV43" s="186">
        <v>0</v>
      </c>
      <c r="AW43" s="186">
        <v>0</v>
      </c>
      <c r="AX43" s="186">
        <v>0</v>
      </c>
      <c r="AY43" s="186">
        <v>0</v>
      </c>
      <c r="AZ43" s="186">
        <v>0</v>
      </c>
      <c r="BA43" s="186">
        <v>0</v>
      </c>
      <c r="BB43" s="186">
        <v>0</v>
      </c>
      <c r="BC43" s="186">
        <v>0</v>
      </c>
      <c r="BD43" s="186">
        <v>0</v>
      </c>
      <c r="BE43" s="187">
        <v>0</v>
      </c>
      <c r="BF43" s="187">
        <v>0</v>
      </c>
      <c r="BG43" s="187">
        <v>0.7</v>
      </c>
      <c r="BH43" s="187">
        <v>0</v>
      </c>
      <c r="BI43" s="187">
        <v>0</v>
      </c>
      <c r="BJ43" s="184"/>
      <c r="BK43" s="184"/>
      <c r="BL43" s="184"/>
      <c r="BM43" s="184"/>
      <c r="BN43" s="184"/>
      <c r="BO43" s="184"/>
      <c r="BP43" s="184"/>
      <c r="BQ43" s="184"/>
      <c r="BR43" s="184"/>
      <c r="BS43" s="184"/>
      <c r="BT43" s="184"/>
      <c r="BU43" s="184"/>
      <c r="BV43" s="184"/>
      <c r="BW43" s="184"/>
      <c r="BX43" s="184"/>
      <c r="BY43" s="184"/>
      <c r="BZ43" s="184"/>
      <c r="CA43" s="184"/>
      <c r="CB43" s="184"/>
      <c r="CC43" s="184"/>
      <c r="CD43" s="184"/>
      <c r="CE43" s="184"/>
      <c r="CF43" s="184"/>
      <c r="CG43" s="184"/>
    </row>
    <row r="44" spans="1:85" x14ac:dyDescent="0.2">
      <c r="A44" s="186" t="s">
        <v>1570</v>
      </c>
      <c r="B44" s="186" t="s">
        <v>848</v>
      </c>
      <c r="C44" s="152">
        <v>-6.9</v>
      </c>
      <c r="D44" s="152">
        <v>28.1</v>
      </c>
      <c r="E44" s="187">
        <v>0.8</v>
      </c>
      <c r="F44" s="186">
        <v>0</v>
      </c>
      <c r="G44" s="186">
        <v>0</v>
      </c>
      <c r="H44" s="186">
        <v>0</v>
      </c>
      <c r="I44" s="186">
        <v>0</v>
      </c>
      <c r="J44" s="186">
        <v>0</v>
      </c>
      <c r="K44" s="186">
        <v>0</v>
      </c>
      <c r="L44" s="187">
        <v>0.2</v>
      </c>
      <c r="M44" s="187">
        <v>0.2</v>
      </c>
      <c r="N44" s="187">
        <v>0</v>
      </c>
      <c r="O44" s="187">
        <v>1.2</v>
      </c>
      <c r="P44" s="187">
        <v>0.4</v>
      </c>
      <c r="Q44" s="187">
        <v>0</v>
      </c>
      <c r="R44" s="187">
        <v>0</v>
      </c>
      <c r="S44" s="187">
        <v>0</v>
      </c>
      <c r="T44" s="187">
        <v>0</v>
      </c>
      <c r="U44" s="187">
        <v>0.7</v>
      </c>
      <c r="V44" s="186">
        <v>0</v>
      </c>
      <c r="W44" s="187">
        <v>0.7</v>
      </c>
      <c r="X44" s="187">
        <v>1.4</v>
      </c>
      <c r="Y44" s="187">
        <v>0.5</v>
      </c>
      <c r="Z44" s="187">
        <v>1.7</v>
      </c>
      <c r="AA44" s="186">
        <v>4</v>
      </c>
      <c r="AB44" s="187">
        <v>0</v>
      </c>
      <c r="AC44" s="187">
        <v>0.7</v>
      </c>
      <c r="AD44" s="187">
        <v>0.2</v>
      </c>
      <c r="AE44" s="186">
        <v>0</v>
      </c>
      <c r="AF44" s="186">
        <v>0</v>
      </c>
      <c r="AG44" s="186">
        <v>0</v>
      </c>
      <c r="AH44" s="186">
        <v>0</v>
      </c>
      <c r="AI44" s="186">
        <v>0</v>
      </c>
      <c r="AJ44" s="186">
        <v>0</v>
      </c>
      <c r="AK44" s="186">
        <v>0</v>
      </c>
      <c r="AL44" s="186">
        <v>0</v>
      </c>
      <c r="AM44" s="187">
        <v>0</v>
      </c>
      <c r="AN44" s="186">
        <v>0</v>
      </c>
      <c r="AO44" s="187">
        <v>0</v>
      </c>
      <c r="AP44" s="187">
        <v>0</v>
      </c>
      <c r="AQ44" s="186">
        <v>0</v>
      </c>
      <c r="AR44" s="186">
        <v>0</v>
      </c>
      <c r="AS44" s="186">
        <v>0</v>
      </c>
      <c r="AT44" s="186">
        <v>0</v>
      </c>
      <c r="AU44" s="186">
        <v>0</v>
      </c>
      <c r="AV44" s="186">
        <v>0</v>
      </c>
      <c r="AW44" s="186">
        <v>0</v>
      </c>
      <c r="AX44" s="186">
        <v>0</v>
      </c>
      <c r="AY44" s="186">
        <v>0</v>
      </c>
      <c r="AZ44" s="186">
        <v>0</v>
      </c>
      <c r="BA44" s="186">
        <v>0</v>
      </c>
      <c r="BB44" s="186">
        <v>0</v>
      </c>
      <c r="BC44" s="186">
        <v>0</v>
      </c>
      <c r="BD44" s="186">
        <v>0</v>
      </c>
      <c r="BE44" s="187">
        <v>0</v>
      </c>
      <c r="BF44" s="187">
        <v>0</v>
      </c>
      <c r="BG44" s="187">
        <v>0</v>
      </c>
      <c r="BH44" s="187">
        <v>5.2</v>
      </c>
      <c r="BI44" s="187">
        <v>0</v>
      </c>
      <c r="BJ44" s="184"/>
      <c r="BK44" s="184"/>
      <c r="BL44" s="184"/>
      <c r="BM44" s="184"/>
      <c r="BN44" s="184"/>
      <c r="BO44" s="184"/>
      <c r="BP44" s="184"/>
      <c r="BQ44" s="184"/>
      <c r="BR44" s="184"/>
      <c r="BS44" s="184"/>
      <c r="BT44" s="184"/>
      <c r="BU44" s="184"/>
      <c r="BV44" s="184"/>
      <c r="BW44" s="184"/>
      <c r="BX44" s="184"/>
      <c r="BY44" s="184"/>
      <c r="BZ44" s="184"/>
      <c r="CA44" s="184"/>
      <c r="CB44" s="184"/>
      <c r="CC44" s="184"/>
      <c r="CD44" s="184"/>
      <c r="CE44" s="184"/>
      <c r="CF44" s="184"/>
      <c r="CG44" s="184"/>
    </row>
    <row r="45" spans="1:85" x14ac:dyDescent="0.2">
      <c r="A45" s="186" t="s">
        <v>1571</v>
      </c>
      <c r="B45" s="186" t="s">
        <v>1572</v>
      </c>
      <c r="C45" s="152">
        <v>-1.1000000000000001</v>
      </c>
      <c r="D45" s="152">
        <v>23.9</v>
      </c>
      <c r="E45" s="187">
        <v>0.2</v>
      </c>
      <c r="F45" s="186">
        <v>0</v>
      </c>
      <c r="G45" s="186">
        <v>0</v>
      </c>
      <c r="H45" s="186">
        <v>0</v>
      </c>
      <c r="I45" s="186">
        <v>0</v>
      </c>
      <c r="J45" s="186">
        <v>0</v>
      </c>
      <c r="K45" s="186">
        <v>0</v>
      </c>
      <c r="L45" s="187">
        <v>0.2</v>
      </c>
      <c r="M45" s="187">
        <v>0.2</v>
      </c>
      <c r="N45" s="187">
        <v>0.3</v>
      </c>
      <c r="O45" s="187">
        <v>0.2</v>
      </c>
      <c r="P45" s="187">
        <v>0</v>
      </c>
      <c r="Q45" s="187">
        <v>0.3</v>
      </c>
      <c r="R45" s="187">
        <v>0</v>
      </c>
      <c r="S45" s="187">
        <v>0</v>
      </c>
      <c r="T45" s="187">
        <v>0</v>
      </c>
      <c r="U45" s="187">
        <v>0.7</v>
      </c>
      <c r="V45" s="186">
        <v>0</v>
      </c>
      <c r="W45" s="187">
        <v>0.2</v>
      </c>
      <c r="X45" s="187">
        <v>0.2</v>
      </c>
      <c r="Y45" s="187">
        <v>0.2</v>
      </c>
      <c r="Z45" s="187">
        <v>0.6</v>
      </c>
      <c r="AA45" s="186">
        <v>0</v>
      </c>
      <c r="AB45" s="187">
        <v>0</v>
      </c>
      <c r="AC45" s="187">
        <v>1.4</v>
      </c>
      <c r="AD45" s="187">
        <v>0.4</v>
      </c>
      <c r="AE45" s="186">
        <v>0</v>
      </c>
      <c r="AF45" s="186">
        <v>0</v>
      </c>
      <c r="AG45" s="186">
        <v>0</v>
      </c>
      <c r="AH45" s="186">
        <v>0</v>
      </c>
      <c r="AI45" s="186">
        <v>0</v>
      </c>
      <c r="AJ45" s="186">
        <v>0</v>
      </c>
      <c r="AK45" s="186">
        <v>0</v>
      </c>
      <c r="AL45" s="186">
        <v>0</v>
      </c>
      <c r="AM45" s="187">
        <v>0.6</v>
      </c>
      <c r="AN45" s="186">
        <v>0</v>
      </c>
      <c r="AO45" s="187">
        <v>0</v>
      </c>
      <c r="AP45" s="187">
        <v>0.5</v>
      </c>
      <c r="AQ45" s="186">
        <v>0</v>
      </c>
      <c r="AR45" s="186">
        <v>0</v>
      </c>
      <c r="AS45" s="186">
        <v>0</v>
      </c>
      <c r="AT45" s="186">
        <v>0</v>
      </c>
      <c r="AU45" s="186">
        <v>0</v>
      </c>
      <c r="AV45" s="186">
        <v>0</v>
      </c>
      <c r="AW45" s="186">
        <v>0</v>
      </c>
      <c r="AX45" s="186">
        <v>0</v>
      </c>
      <c r="AY45" s="186">
        <v>0</v>
      </c>
      <c r="AZ45" s="186">
        <v>0</v>
      </c>
      <c r="BA45" s="186">
        <v>0</v>
      </c>
      <c r="BB45" s="186">
        <v>0</v>
      </c>
      <c r="BC45" s="186">
        <v>0</v>
      </c>
      <c r="BD45" s="186">
        <v>0</v>
      </c>
      <c r="BE45" s="187">
        <v>0</v>
      </c>
      <c r="BF45" s="187">
        <v>0.8</v>
      </c>
      <c r="BG45" s="187">
        <v>2.2999999999999998</v>
      </c>
      <c r="BH45" s="187">
        <v>2.6</v>
      </c>
      <c r="BI45" s="187">
        <v>0</v>
      </c>
      <c r="BJ45" s="184"/>
      <c r="BK45" s="184"/>
      <c r="BL45" s="184"/>
      <c r="BM45" s="184"/>
      <c r="BN45" s="184"/>
      <c r="BO45" s="184"/>
      <c r="BP45" s="184"/>
      <c r="BQ45" s="184"/>
      <c r="BR45" s="184"/>
      <c r="BS45" s="184"/>
      <c r="BT45" s="184"/>
      <c r="BU45" s="184"/>
      <c r="BV45" s="184"/>
      <c r="BW45" s="184"/>
      <c r="BX45" s="184"/>
      <c r="BY45" s="184"/>
      <c r="BZ45" s="184"/>
      <c r="CA45" s="184"/>
      <c r="CB45" s="184"/>
      <c r="CC45" s="184"/>
      <c r="CD45" s="184"/>
      <c r="CE45" s="184"/>
      <c r="CF45" s="184"/>
      <c r="CG45" s="184"/>
    </row>
    <row r="46" spans="1:85" x14ac:dyDescent="0.2">
      <c r="A46" s="186" t="s">
        <v>1573</v>
      </c>
      <c r="B46" s="186" t="s">
        <v>1574</v>
      </c>
      <c r="C46">
        <v>-1.1000000000000001</v>
      </c>
      <c r="D46">
        <v>27.7</v>
      </c>
      <c r="E46" s="187">
        <v>0</v>
      </c>
      <c r="F46" s="186">
        <v>0</v>
      </c>
      <c r="G46" s="186">
        <v>0</v>
      </c>
      <c r="H46" s="186">
        <v>0</v>
      </c>
      <c r="I46" s="186">
        <v>0</v>
      </c>
      <c r="J46" s="186">
        <v>0</v>
      </c>
      <c r="K46" s="186">
        <v>0</v>
      </c>
      <c r="L46" s="187">
        <v>0</v>
      </c>
      <c r="M46" s="187">
        <v>0</v>
      </c>
      <c r="N46" s="187">
        <v>0</v>
      </c>
      <c r="O46" s="187">
        <v>0.2</v>
      </c>
      <c r="P46" s="187">
        <v>0</v>
      </c>
      <c r="Q46" s="187">
        <v>0</v>
      </c>
      <c r="R46" s="187">
        <v>0</v>
      </c>
      <c r="S46" s="187">
        <v>0</v>
      </c>
      <c r="T46" s="187">
        <v>0</v>
      </c>
      <c r="U46" s="187">
        <v>0.2</v>
      </c>
      <c r="V46" s="186">
        <v>0</v>
      </c>
      <c r="W46" s="187">
        <v>0</v>
      </c>
      <c r="X46" s="187">
        <v>0</v>
      </c>
      <c r="Y46" s="187">
        <v>0</v>
      </c>
      <c r="Z46" s="187">
        <v>0</v>
      </c>
      <c r="AA46" s="186">
        <v>0</v>
      </c>
      <c r="AB46" s="187">
        <v>0</v>
      </c>
      <c r="AC46" s="187">
        <v>0</v>
      </c>
      <c r="AD46" s="187">
        <v>0</v>
      </c>
      <c r="AE46" s="186">
        <v>0</v>
      </c>
      <c r="AF46" s="186">
        <v>0</v>
      </c>
      <c r="AG46" s="186">
        <v>0</v>
      </c>
      <c r="AH46" s="186">
        <v>0</v>
      </c>
      <c r="AI46" s="186">
        <v>0</v>
      </c>
      <c r="AJ46" s="186">
        <v>0</v>
      </c>
      <c r="AK46" s="186">
        <v>0</v>
      </c>
      <c r="AL46" s="186">
        <v>0</v>
      </c>
      <c r="AM46" s="187">
        <v>0</v>
      </c>
      <c r="AN46" s="186">
        <v>0</v>
      </c>
      <c r="AO46" s="187">
        <v>0</v>
      </c>
      <c r="AP46" s="187">
        <v>0</v>
      </c>
      <c r="AQ46" s="186">
        <v>0</v>
      </c>
      <c r="AR46" s="186">
        <v>0</v>
      </c>
      <c r="AS46" s="186">
        <v>0</v>
      </c>
      <c r="AT46" s="186">
        <v>0</v>
      </c>
      <c r="AU46" s="186">
        <v>0</v>
      </c>
      <c r="AV46" s="186">
        <v>0</v>
      </c>
      <c r="AW46" s="186">
        <v>0</v>
      </c>
      <c r="AX46" s="186">
        <v>0</v>
      </c>
      <c r="AY46" s="186">
        <v>0</v>
      </c>
      <c r="AZ46" s="186">
        <v>0</v>
      </c>
      <c r="BA46" s="186">
        <v>0</v>
      </c>
      <c r="BB46" s="186">
        <v>0</v>
      </c>
      <c r="BC46" s="186">
        <v>0</v>
      </c>
      <c r="BD46" s="186">
        <v>0</v>
      </c>
      <c r="BE46" s="187">
        <v>0</v>
      </c>
      <c r="BF46" s="187">
        <v>0</v>
      </c>
      <c r="BG46" s="187">
        <v>0</v>
      </c>
      <c r="BH46" s="187">
        <v>0</v>
      </c>
      <c r="BI46" s="187">
        <v>0</v>
      </c>
      <c r="BJ46" s="184"/>
      <c r="BK46" s="184"/>
      <c r="BL46" s="184"/>
      <c r="BM46" s="184"/>
      <c r="BN46" s="184"/>
      <c r="BO46" s="184"/>
      <c r="BP46" s="184"/>
      <c r="BQ46" s="184"/>
      <c r="BR46" s="184"/>
      <c r="BS46" s="184"/>
      <c r="BT46" s="184"/>
      <c r="BU46" s="184"/>
      <c r="BV46" s="184"/>
      <c r="BW46" s="184"/>
      <c r="BX46" s="184"/>
      <c r="BY46" s="184"/>
      <c r="BZ46" s="184"/>
      <c r="CA46" s="184"/>
      <c r="CB46" s="184"/>
      <c r="CC46" s="184"/>
      <c r="CD46" s="184"/>
      <c r="CE46" s="184"/>
      <c r="CF46" s="184"/>
      <c r="CG46" s="184"/>
    </row>
    <row r="47" spans="1:85" x14ac:dyDescent="0.2">
      <c r="A47" s="186" t="s">
        <v>1575</v>
      </c>
      <c r="B47" s="186" t="s">
        <v>1576</v>
      </c>
      <c r="C47">
        <v>0.2</v>
      </c>
      <c r="D47">
        <v>23.9</v>
      </c>
      <c r="E47" s="187">
        <v>0</v>
      </c>
      <c r="F47" s="186">
        <v>0</v>
      </c>
      <c r="G47" s="186">
        <v>0</v>
      </c>
      <c r="H47" s="186">
        <v>0</v>
      </c>
      <c r="I47" s="186">
        <v>0</v>
      </c>
      <c r="J47" s="186">
        <v>0</v>
      </c>
      <c r="K47" s="186">
        <v>0</v>
      </c>
      <c r="L47" s="187">
        <v>0</v>
      </c>
      <c r="M47" s="187">
        <v>0</v>
      </c>
      <c r="N47" s="187">
        <v>0</v>
      </c>
      <c r="O47" s="187">
        <v>0</v>
      </c>
      <c r="P47" s="187">
        <v>0</v>
      </c>
      <c r="Q47" s="187">
        <v>0</v>
      </c>
      <c r="R47" s="187">
        <v>0</v>
      </c>
      <c r="S47" s="187">
        <v>0</v>
      </c>
      <c r="T47" s="187">
        <v>0</v>
      </c>
      <c r="U47" s="187">
        <v>0</v>
      </c>
      <c r="V47" s="186">
        <v>0</v>
      </c>
      <c r="W47" s="187">
        <v>0</v>
      </c>
      <c r="X47" s="187">
        <v>0.4</v>
      </c>
      <c r="Y47" s="187">
        <v>0</v>
      </c>
      <c r="Z47" s="187">
        <v>0</v>
      </c>
      <c r="AA47" s="186">
        <v>0</v>
      </c>
      <c r="AB47" s="187">
        <v>0</v>
      </c>
      <c r="AC47" s="187">
        <v>0</v>
      </c>
      <c r="AD47" s="187">
        <v>0.2</v>
      </c>
      <c r="AE47" s="186">
        <v>0</v>
      </c>
      <c r="AF47" s="186">
        <v>2.4</v>
      </c>
      <c r="AG47" s="186">
        <v>0</v>
      </c>
      <c r="AH47" s="186">
        <v>0</v>
      </c>
      <c r="AI47" s="186">
        <v>0</v>
      </c>
      <c r="AJ47" s="186">
        <v>0</v>
      </c>
      <c r="AK47" s="186">
        <v>3.3</v>
      </c>
      <c r="AL47" s="186">
        <v>0</v>
      </c>
      <c r="AM47" s="187">
        <v>0</v>
      </c>
      <c r="AN47" s="186">
        <v>0</v>
      </c>
      <c r="AO47" s="187">
        <v>0</v>
      </c>
      <c r="AP47" s="187">
        <v>0</v>
      </c>
      <c r="AQ47" s="186">
        <v>0</v>
      </c>
      <c r="AR47" s="186">
        <v>0</v>
      </c>
      <c r="AS47" s="186">
        <v>0</v>
      </c>
      <c r="AT47" s="186">
        <v>0</v>
      </c>
      <c r="AU47" s="186">
        <v>0</v>
      </c>
      <c r="AV47" s="186">
        <v>0</v>
      </c>
      <c r="AW47" s="186">
        <v>0</v>
      </c>
      <c r="AX47" s="186">
        <v>0</v>
      </c>
      <c r="AY47" s="186">
        <v>0</v>
      </c>
      <c r="AZ47" s="186">
        <v>0</v>
      </c>
      <c r="BA47" s="186">
        <v>0</v>
      </c>
      <c r="BB47" s="186">
        <v>0</v>
      </c>
      <c r="BC47" s="186">
        <v>0</v>
      </c>
      <c r="BD47" s="186">
        <v>0</v>
      </c>
      <c r="BE47" s="187">
        <v>1.1000000000000001</v>
      </c>
      <c r="BF47" s="187">
        <v>0</v>
      </c>
      <c r="BG47" s="187">
        <v>0.7</v>
      </c>
      <c r="BH47" s="187">
        <v>0</v>
      </c>
      <c r="BI47" s="187">
        <v>4.0999999999999996</v>
      </c>
      <c r="BJ47" s="184"/>
      <c r="BK47" s="184"/>
      <c r="BL47" s="184"/>
      <c r="BM47" s="184"/>
      <c r="BN47" s="184"/>
      <c r="BO47" s="184"/>
      <c r="BP47" s="184"/>
      <c r="BQ47" s="184"/>
      <c r="BR47" s="184"/>
      <c r="BS47" s="184"/>
      <c r="BT47" s="184"/>
      <c r="BU47" s="184"/>
      <c r="BV47" s="184"/>
      <c r="BW47" s="184"/>
      <c r="BX47" s="184"/>
      <c r="BY47" s="184"/>
      <c r="BZ47" s="184"/>
      <c r="CA47" s="184"/>
      <c r="CB47" s="184"/>
      <c r="CC47" s="184"/>
      <c r="CD47" s="184"/>
      <c r="CE47" s="184"/>
      <c r="CF47" s="184"/>
      <c r="CG47" s="184"/>
    </row>
    <row r="48" spans="1:85" x14ac:dyDescent="0.2">
      <c r="A48" s="180" t="s">
        <v>1577</v>
      </c>
      <c r="B48" s="180" t="s">
        <v>1578</v>
      </c>
      <c r="C48" s="1">
        <v>2.5</v>
      </c>
      <c r="D48" s="1">
        <v>21.9</v>
      </c>
      <c r="E48" s="185">
        <v>0</v>
      </c>
      <c r="F48" s="180">
        <v>0</v>
      </c>
      <c r="G48" s="180">
        <v>0</v>
      </c>
      <c r="H48" s="180">
        <v>0</v>
      </c>
      <c r="I48" s="180">
        <v>0</v>
      </c>
      <c r="J48" s="180">
        <v>0</v>
      </c>
      <c r="K48" s="180">
        <v>0</v>
      </c>
      <c r="L48" s="185">
        <v>0.6</v>
      </c>
      <c r="M48" s="185">
        <v>0.4</v>
      </c>
      <c r="N48" s="185">
        <v>1.6</v>
      </c>
      <c r="O48" s="185">
        <v>0.2</v>
      </c>
      <c r="P48" s="185">
        <v>1.1000000000000001</v>
      </c>
      <c r="Q48" s="185">
        <v>0.5</v>
      </c>
      <c r="R48" s="185">
        <v>0.3</v>
      </c>
      <c r="S48" s="185">
        <v>0.5</v>
      </c>
      <c r="T48" s="185">
        <v>0</v>
      </c>
      <c r="U48" s="185">
        <v>0.7</v>
      </c>
      <c r="V48" s="180">
        <v>0</v>
      </c>
      <c r="W48" s="185">
        <v>0</v>
      </c>
      <c r="X48" s="185">
        <v>0.6</v>
      </c>
      <c r="Y48" s="185">
        <v>0</v>
      </c>
      <c r="Z48" s="185">
        <v>0</v>
      </c>
      <c r="AA48" s="180">
        <v>0</v>
      </c>
      <c r="AB48" s="185">
        <v>0</v>
      </c>
      <c r="AC48" s="185">
        <v>1.4</v>
      </c>
      <c r="AD48" s="185">
        <v>0.2</v>
      </c>
      <c r="AE48" s="180">
        <v>0</v>
      </c>
      <c r="AF48" s="180">
        <v>0</v>
      </c>
      <c r="AG48" s="180">
        <v>1.7</v>
      </c>
      <c r="AH48" s="180">
        <v>0</v>
      </c>
      <c r="AI48" s="180">
        <v>0</v>
      </c>
      <c r="AJ48" s="180">
        <v>0</v>
      </c>
      <c r="AK48" s="180">
        <v>0</v>
      </c>
      <c r="AL48" s="180">
        <v>0</v>
      </c>
      <c r="AM48" s="185">
        <v>0</v>
      </c>
      <c r="AN48" s="180">
        <v>0</v>
      </c>
      <c r="AO48" s="185">
        <v>0.6</v>
      </c>
      <c r="AP48" s="185">
        <v>0</v>
      </c>
      <c r="AQ48" s="180">
        <v>0</v>
      </c>
      <c r="AR48" s="180">
        <v>0</v>
      </c>
      <c r="AS48" s="180">
        <v>0</v>
      </c>
      <c r="AT48" s="180">
        <v>0</v>
      </c>
      <c r="AU48" s="180">
        <v>0</v>
      </c>
      <c r="AV48" s="180">
        <v>0</v>
      </c>
      <c r="AW48" s="180">
        <v>0</v>
      </c>
      <c r="AX48" s="180">
        <v>0</v>
      </c>
      <c r="AY48" s="180">
        <v>0</v>
      </c>
      <c r="AZ48" s="180">
        <v>0</v>
      </c>
      <c r="BA48" s="180">
        <v>0</v>
      </c>
      <c r="BB48" s="180">
        <v>0</v>
      </c>
      <c r="BC48" s="180">
        <v>0</v>
      </c>
      <c r="BD48" s="180">
        <v>0</v>
      </c>
      <c r="BE48" s="185">
        <v>0</v>
      </c>
      <c r="BF48" s="185">
        <v>0</v>
      </c>
      <c r="BG48" s="185">
        <v>0</v>
      </c>
      <c r="BH48" s="185">
        <v>0</v>
      </c>
      <c r="BI48" s="185">
        <v>0</v>
      </c>
      <c r="BJ48" s="184"/>
      <c r="BK48" s="184"/>
      <c r="BL48" s="184"/>
      <c r="BM48" s="184"/>
      <c r="BN48" s="184"/>
      <c r="BO48" s="184"/>
      <c r="BP48" s="184"/>
      <c r="BQ48" s="184"/>
      <c r="BR48" s="184"/>
      <c r="BS48" s="184"/>
      <c r="BT48" s="184"/>
      <c r="BU48" s="184"/>
      <c r="BV48" s="184"/>
      <c r="BW48" s="184"/>
      <c r="BX48" s="184"/>
      <c r="BY48" s="184"/>
      <c r="BZ48" s="184"/>
      <c r="CA48" s="184"/>
      <c r="CB48" s="184"/>
      <c r="CC48" s="184"/>
      <c r="CD48" s="184"/>
      <c r="CE48" s="184"/>
      <c r="CF48" s="184"/>
      <c r="CG48" s="184"/>
    </row>
    <row r="49" spans="1:85" x14ac:dyDescent="0.2">
      <c r="A49" s="186" t="s">
        <v>1579</v>
      </c>
      <c r="B49" s="186" t="s">
        <v>1580</v>
      </c>
      <c r="C49" s="186" t="s">
        <v>1507</v>
      </c>
      <c r="D49" s="186"/>
      <c r="E49" s="187">
        <v>0</v>
      </c>
      <c r="F49" s="186">
        <v>0</v>
      </c>
      <c r="G49" s="186">
        <v>0</v>
      </c>
      <c r="H49" s="186">
        <v>0</v>
      </c>
      <c r="I49" s="186">
        <v>0</v>
      </c>
      <c r="J49" s="186">
        <v>0</v>
      </c>
      <c r="K49" s="186">
        <v>0</v>
      </c>
      <c r="L49" s="187">
        <v>0</v>
      </c>
      <c r="M49" s="187">
        <v>0</v>
      </c>
      <c r="N49" s="187">
        <v>0</v>
      </c>
      <c r="O49" s="187">
        <v>0</v>
      </c>
      <c r="P49" s="187">
        <v>0</v>
      </c>
      <c r="Q49" s="187">
        <v>0.3</v>
      </c>
      <c r="R49" s="187">
        <v>0</v>
      </c>
      <c r="S49" s="187">
        <v>0</v>
      </c>
      <c r="T49" s="187">
        <v>0</v>
      </c>
      <c r="U49" s="187">
        <v>0.2</v>
      </c>
      <c r="V49" s="186">
        <v>0</v>
      </c>
      <c r="W49" s="187">
        <v>0</v>
      </c>
      <c r="X49" s="187">
        <v>0</v>
      </c>
      <c r="Y49" s="187">
        <v>0</v>
      </c>
      <c r="Z49" s="187">
        <v>0</v>
      </c>
      <c r="AA49" s="186">
        <v>0</v>
      </c>
      <c r="AB49" s="187">
        <v>0</v>
      </c>
      <c r="AC49" s="187">
        <v>0</v>
      </c>
      <c r="AD49" s="187">
        <v>0</v>
      </c>
      <c r="AE49" s="186">
        <v>0</v>
      </c>
      <c r="AF49" s="186">
        <v>0</v>
      </c>
      <c r="AG49" s="186">
        <v>0</v>
      </c>
      <c r="AH49" s="186">
        <v>0</v>
      </c>
      <c r="AI49" s="186">
        <v>0</v>
      </c>
      <c r="AJ49" s="186">
        <v>0</v>
      </c>
      <c r="AK49" s="186">
        <v>0</v>
      </c>
      <c r="AL49" s="186">
        <v>0</v>
      </c>
      <c r="AM49" s="187">
        <v>0</v>
      </c>
      <c r="AN49" s="186">
        <v>0</v>
      </c>
      <c r="AO49" s="187">
        <v>0</v>
      </c>
      <c r="AP49" s="187">
        <v>0</v>
      </c>
      <c r="AQ49" s="186">
        <v>0</v>
      </c>
      <c r="AR49" s="186">
        <v>0</v>
      </c>
      <c r="AS49" s="186">
        <v>0</v>
      </c>
      <c r="AT49" s="186">
        <v>0</v>
      </c>
      <c r="AU49" s="186">
        <v>0</v>
      </c>
      <c r="AV49" s="186">
        <v>0</v>
      </c>
      <c r="AW49" s="186">
        <v>0</v>
      </c>
      <c r="AX49" s="186">
        <v>0</v>
      </c>
      <c r="AY49" s="186">
        <v>0</v>
      </c>
      <c r="AZ49" s="186">
        <v>0</v>
      </c>
      <c r="BA49" s="186">
        <v>0</v>
      </c>
      <c r="BB49" s="186">
        <v>0</v>
      </c>
      <c r="BC49" s="186">
        <v>0</v>
      </c>
      <c r="BD49" s="186">
        <v>0</v>
      </c>
      <c r="BE49" s="187">
        <v>0</v>
      </c>
      <c r="BF49" s="187">
        <v>0</v>
      </c>
      <c r="BG49" s="187">
        <v>0</v>
      </c>
      <c r="BH49" s="187">
        <v>0</v>
      </c>
      <c r="BI49" s="187">
        <v>0</v>
      </c>
      <c r="BJ49" s="184"/>
      <c r="BK49" s="184"/>
      <c r="BL49" s="184"/>
      <c r="BM49" s="184"/>
      <c r="BN49" s="184"/>
      <c r="BO49" s="184"/>
      <c r="BP49" s="184"/>
      <c r="BQ49" s="184"/>
      <c r="BR49" s="184"/>
      <c r="BS49" s="184"/>
      <c r="BT49" s="184"/>
      <c r="BU49" s="184"/>
      <c r="BV49" s="184"/>
      <c r="BW49" s="184"/>
      <c r="BX49" s="184"/>
      <c r="BY49" s="184"/>
      <c r="BZ49" s="184"/>
      <c r="CA49" s="184"/>
      <c r="CB49" s="184"/>
      <c r="CC49" s="184"/>
      <c r="CD49" s="184"/>
      <c r="CE49" s="184"/>
      <c r="CF49" s="184"/>
      <c r="CG49" s="184"/>
    </row>
    <row r="50" spans="1:85" x14ac:dyDescent="0.2">
      <c r="A50" s="186" t="s">
        <v>1581</v>
      </c>
      <c r="B50" s="186" t="s">
        <v>1582</v>
      </c>
      <c r="C50" s="186" t="s">
        <v>1507</v>
      </c>
      <c r="D50" s="186"/>
      <c r="E50" s="187">
        <v>0</v>
      </c>
      <c r="F50" s="186">
        <v>0</v>
      </c>
      <c r="G50" s="186">
        <v>0</v>
      </c>
      <c r="H50" s="186">
        <v>0</v>
      </c>
      <c r="I50" s="186">
        <v>0</v>
      </c>
      <c r="J50" s="186">
        <v>0</v>
      </c>
      <c r="K50" s="186">
        <v>0</v>
      </c>
      <c r="L50" s="187">
        <v>0</v>
      </c>
      <c r="M50" s="187">
        <v>0</v>
      </c>
      <c r="N50" s="187">
        <v>0</v>
      </c>
      <c r="O50" s="187">
        <v>0</v>
      </c>
      <c r="P50" s="187">
        <v>0</v>
      </c>
      <c r="Q50" s="187">
        <v>0</v>
      </c>
      <c r="R50" s="187">
        <v>0</v>
      </c>
      <c r="S50" s="187">
        <v>0</v>
      </c>
      <c r="T50" s="187">
        <v>0</v>
      </c>
      <c r="U50" s="187">
        <v>0</v>
      </c>
      <c r="V50" s="186">
        <v>0</v>
      </c>
      <c r="W50" s="187">
        <v>0</v>
      </c>
      <c r="X50" s="187">
        <v>0.2</v>
      </c>
      <c r="Y50" s="187">
        <v>0</v>
      </c>
      <c r="Z50" s="187">
        <v>0</v>
      </c>
      <c r="AA50" s="186">
        <v>0</v>
      </c>
      <c r="AB50" s="187">
        <v>0</v>
      </c>
      <c r="AC50" s="187">
        <v>0</v>
      </c>
      <c r="AD50" s="187">
        <v>0</v>
      </c>
      <c r="AE50" s="186">
        <v>0</v>
      </c>
      <c r="AF50" s="186">
        <v>0</v>
      </c>
      <c r="AG50" s="186">
        <v>0</v>
      </c>
      <c r="AH50" s="186">
        <v>0</v>
      </c>
      <c r="AI50" s="186">
        <v>0</v>
      </c>
      <c r="AJ50" s="186">
        <v>0</v>
      </c>
      <c r="AK50" s="186">
        <v>0</v>
      </c>
      <c r="AL50" s="186">
        <v>0</v>
      </c>
      <c r="AM50" s="187">
        <v>0</v>
      </c>
      <c r="AN50" s="186">
        <v>0</v>
      </c>
      <c r="AO50" s="187">
        <v>0</v>
      </c>
      <c r="AP50" s="187">
        <v>0</v>
      </c>
      <c r="AQ50" s="186">
        <v>0</v>
      </c>
      <c r="AR50" s="186">
        <v>0</v>
      </c>
      <c r="AS50" s="186">
        <v>0</v>
      </c>
      <c r="AT50" s="186">
        <v>0</v>
      </c>
      <c r="AU50" s="186">
        <v>0</v>
      </c>
      <c r="AV50" s="186">
        <v>0</v>
      </c>
      <c r="AW50" s="186">
        <v>0</v>
      </c>
      <c r="AX50" s="186">
        <v>0</v>
      </c>
      <c r="AY50" s="186">
        <v>0</v>
      </c>
      <c r="AZ50" s="186">
        <v>0</v>
      </c>
      <c r="BA50" s="186">
        <v>0</v>
      </c>
      <c r="BB50" s="186">
        <v>0</v>
      </c>
      <c r="BC50" s="186">
        <v>0</v>
      </c>
      <c r="BD50" s="186">
        <v>0</v>
      </c>
      <c r="BE50" s="187">
        <v>0</v>
      </c>
      <c r="BF50" s="187">
        <v>0</v>
      </c>
      <c r="BG50" s="187">
        <v>0</v>
      </c>
      <c r="BH50" s="187">
        <v>0</v>
      </c>
      <c r="BI50" s="187">
        <v>0</v>
      </c>
      <c r="BJ50" s="184"/>
      <c r="BK50" s="184"/>
      <c r="BL50" s="184"/>
      <c r="BM50" s="184"/>
      <c r="BN50" s="184"/>
      <c r="BO50" s="184"/>
      <c r="BP50" s="184"/>
      <c r="BQ50" s="184"/>
      <c r="BR50" s="184"/>
      <c r="BS50" s="184"/>
      <c r="BT50" s="184"/>
      <c r="BU50" s="184"/>
      <c r="BV50" s="184"/>
      <c r="BW50" s="184"/>
      <c r="BX50" s="184"/>
      <c r="BY50" s="184"/>
      <c r="BZ50" s="184"/>
      <c r="CA50" s="184"/>
      <c r="CB50" s="184"/>
      <c r="CC50" s="184"/>
      <c r="CD50" s="184"/>
      <c r="CE50" s="184"/>
      <c r="CF50" s="184"/>
      <c r="CG50" s="184"/>
    </row>
    <row r="51" spans="1:85" x14ac:dyDescent="0.2">
      <c r="A51" s="180" t="s">
        <v>1583</v>
      </c>
      <c r="B51" s="180" t="s">
        <v>963</v>
      </c>
      <c r="C51" s="3">
        <v>-8.9</v>
      </c>
      <c r="D51" s="3">
        <v>21.7</v>
      </c>
      <c r="E51" s="185">
        <v>1.7</v>
      </c>
      <c r="F51" s="180">
        <v>0</v>
      </c>
      <c r="G51" s="180">
        <v>0</v>
      </c>
      <c r="H51" s="180">
        <v>0</v>
      </c>
      <c r="I51" s="180">
        <v>0</v>
      </c>
      <c r="J51" s="180">
        <v>0</v>
      </c>
      <c r="K51" s="180">
        <v>0</v>
      </c>
      <c r="L51" s="185">
        <v>1.8</v>
      </c>
      <c r="M51" s="185">
        <v>0.4</v>
      </c>
      <c r="N51" s="185">
        <v>0.5</v>
      </c>
      <c r="O51" s="185">
        <v>0.9</v>
      </c>
      <c r="P51" s="185">
        <v>1.3</v>
      </c>
      <c r="Q51" s="185">
        <v>1.5</v>
      </c>
      <c r="R51" s="185">
        <v>2.5</v>
      </c>
      <c r="S51" s="185">
        <v>1</v>
      </c>
      <c r="T51" s="185">
        <v>1.1000000000000001</v>
      </c>
      <c r="U51" s="185">
        <v>0</v>
      </c>
      <c r="V51" s="180">
        <v>0</v>
      </c>
      <c r="W51" s="185">
        <v>0</v>
      </c>
      <c r="X51" s="185">
        <v>0</v>
      </c>
      <c r="Y51" s="185">
        <v>0.2</v>
      </c>
      <c r="Z51" s="185">
        <v>0</v>
      </c>
      <c r="AA51" s="180">
        <v>0</v>
      </c>
      <c r="AB51" s="185">
        <v>0.5</v>
      </c>
      <c r="AC51" s="185">
        <v>0</v>
      </c>
      <c r="AD51" s="185">
        <v>0.9</v>
      </c>
      <c r="AE51" s="180">
        <v>0</v>
      </c>
      <c r="AF51" s="180">
        <v>0</v>
      </c>
      <c r="AG51" s="180">
        <v>0</v>
      </c>
      <c r="AH51" s="180">
        <v>0</v>
      </c>
      <c r="AI51" s="180">
        <v>0</v>
      </c>
      <c r="AJ51" s="180">
        <v>0</v>
      </c>
      <c r="AK51" s="180">
        <v>0</v>
      </c>
      <c r="AL51" s="180">
        <v>0</v>
      </c>
      <c r="AM51" s="185">
        <v>1.1000000000000001</v>
      </c>
      <c r="AN51" s="180">
        <v>2.9</v>
      </c>
      <c r="AO51" s="185">
        <v>0</v>
      </c>
      <c r="AP51" s="185">
        <v>0</v>
      </c>
      <c r="AQ51" s="180">
        <v>0</v>
      </c>
      <c r="AR51" s="180">
        <v>0</v>
      </c>
      <c r="AS51" s="180">
        <v>0</v>
      </c>
      <c r="AT51" s="180">
        <v>0</v>
      </c>
      <c r="AU51" s="180">
        <v>0</v>
      </c>
      <c r="AV51" s="180">
        <v>0</v>
      </c>
      <c r="AW51" s="180">
        <v>0</v>
      </c>
      <c r="AX51" s="180">
        <v>0</v>
      </c>
      <c r="AY51" s="180">
        <v>0</v>
      </c>
      <c r="AZ51" s="180">
        <v>0</v>
      </c>
      <c r="BA51" s="180">
        <v>0</v>
      </c>
      <c r="BB51" s="180">
        <v>0</v>
      </c>
      <c r="BC51" s="180">
        <v>0</v>
      </c>
      <c r="BD51" s="180">
        <v>0</v>
      </c>
      <c r="BE51" s="185">
        <v>0</v>
      </c>
      <c r="BF51" s="185">
        <v>0</v>
      </c>
      <c r="BG51" s="185">
        <v>0</v>
      </c>
      <c r="BH51" s="185">
        <v>0</v>
      </c>
      <c r="BI51" s="185">
        <v>1.7</v>
      </c>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row>
    <row r="52" spans="1:85" x14ac:dyDescent="0.2">
      <c r="A52" s="186" t="s">
        <v>1584</v>
      </c>
      <c r="B52" s="186" t="s">
        <v>1585</v>
      </c>
      <c r="C52" s="202">
        <v>13.6</v>
      </c>
      <c r="D52" s="152">
        <v>20.5</v>
      </c>
      <c r="E52" s="187">
        <v>0.6</v>
      </c>
      <c r="F52" s="186">
        <v>0</v>
      </c>
      <c r="G52" s="186">
        <v>0</v>
      </c>
      <c r="H52" s="186">
        <v>0</v>
      </c>
      <c r="I52" s="186">
        <v>0</v>
      </c>
      <c r="J52" s="186">
        <v>0</v>
      </c>
      <c r="K52" s="186">
        <v>0</v>
      </c>
      <c r="L52" s="187">
        <v>0</v>
      </c>
      <c r="M52" s="187">
        <v>0.4</v>
      </c>
      <c r="N52" s="187">
        <v>0</v>
      </c>
      <c r="O52" s="187">
        <v>0</v>
      </c>
      <c r="P52" s="187">
        <v>0</v>
      </c>
      <c r="Q52" s="193">
        <v>0.3</v>
      </c>
      <c r="R52" s="187">
        <v>0</v>
      </c>
      <c r="S52" s="187">
        <v>0</v>
      </c>
      <c r="T52" s="187">
        <v>0</v>
      </c>
      <c r="U52" s="187">
        <v>0</v>
      </c>
      <c r="V52" s="186">
        <v>0</v>
      </c>
      <c r="W52" s="187">
        <v>0</v>
      </c>
      <c r="X52" s="187">
        <v>0</v>
      </c>
      <c r="Y52" s="187">
        <v>0.2</v>
      </c>
      <c r="Z52" s="187">
        <v>1.1000000000000001</v>
      </c>
      <c r="AA52" s="186">
        <v>0</v>
      </c>
      <c r="AB52" s="187">
        <v>0</v>
      </c>
      <c r="AC52" s="187">
        <v>0.7</v>
      </c>
      <c r="AD52" s="187">
        <v>0</v>
      </c>
      <c r="AE52" s="186">
        <v>0</v>
      </c>
      <c r="AF52" s="186">
        <v>0</v>
      </c>
      <c r="AG52" s="186">
        <v>0</v>
      </c>
      <c r="AH52" s="186">
        <v>0</v>
      </c>
      <c r="AI52" s="186">
        <v>0</v>
      </c>
      <c r="AJ52" s="186">
        <v>0</v>
      </c>
      <c r="AK52" s="186">
        <v>0</v>
      </c>
      <c r="AL52" s="186">
        <v>0</v>
      </c>
      <c r="AM52" s="187">
        <v>0.6</v>
      </c>
      <c r="AN52" s="186">
        <v>0</v>
      </c>
      <c r="AO52" s="187">
        <v>0</v>
      </c>
      <c r="AP52" s="187">
        <v>0</v>
      </c>
      <c r="AQ52" s="186">
        <v>0</v>
      </c>
      <c r="AR52" s="186">
        <v>0</v>
      </c>
      <c r="AS52" s="186">
        <v>0</v>
      </c>
      <c r="AT52" s="186">
        <v>0</v>
      </c>
      <c r="AU52" s="186">
        <v>0</v>
      </c>
      <c r="AV52" s="186">
        <v>0</v>
      </c>
      <c r="AW52" s="186">
        <v>0</v>
      </c>
      <c r="AX52" s="186">
        <v>0</v>
      </c>
      <c r="AY52" s="186">
        <v>0</v>
      </c>
      <c r="AZ52" s="186">
        <v>0</v>
      </c>
      <c r="BA52" s="186">
        <v>0</v>
      </c>
      <c r="BB52" s="186">
        <v>0</v>
      </c>
      <c r="BC52" s="186">
        <v>0</v>
      </c>
      <c r="BD52" s="186">
        <v>0</v>
      </c>
      <c r="BE52" s="187">
        <v>0</v>
      </c>
      <c r="BF52" s="187">
        <v>0</v>
      </c>
      <c r="BG52" s="187">
        <v>0</v>
      </c>
      <c r="BH52" s="187">
        <v>0</v>
      </c>
      <c r="BI52" s="187">
        <v>0</v>
      </c>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row>
    <row r="53" spans="1:85" x14ac:dyDescent="0.2">
      <c r="A53" s="180" t="s">
        <v>1586</v>
      </c>
      <c r="B53" s="180" t="s">
        <v>1587</v>
      </c>
      <c r="C53" s="3">
        <v>-9.1999999999999993</v>
      </c>
      <c r="D53" s="3">
        <v>10.8</v>
      </c>
      <c r="E53" s="203">
        <v>11.1</v>
      </c>
      <c r="F53" s="180">
        <v>0</v>
      </c>
      <c r="G53" s="180">
        <v>0</v>
      </c>
      <c r="H53" s="180">
        <v>0</v>
      </c>
      <c r="I53" s="180">
        <v>0</v>
      </c>
      <c r="J53" s="180">
        <v>0</v>
      </c>
      <c r="K53" s="180">
        <v>0</v>
      </c>
      <c r="L53" s="203">
        <v>25.6</v>
      </c>
      <c r="M53" s="203">
        <v>20.6</v>
      </c>
      <c r="N53" s="203">
        <v>14.9</v>
      </c>
      <c r="O53" s="203">
        <v>9.4</v>
      </c>
      <c r="P53" s="203">
        <v>23.8</v>
      </c>
      <c r="Q53" s="203">
        <v>26</v>
      </c>
      <c r="R53" s="203">
        <v>37.6</v>
      </c>
      <c r="S53" s="203">
        <v>71.599999999999994</v>
      </c>
      <c r="T53" s="203">
        <v>57.5</v>
      </c>
      <c r="U53" s="203">
        <v>4.3</v>
      </c>
      <c r="V53" s="203">
        <v>21.1</v>
      </c>
      <c r="W53" s="203">
        <v>40.299999999999997</v>
      </c>
      <c r="X53" s="203">
        <v>33.1</v>
      </c>
      <c r="Y53" s="203">
        <v>21.5</v>
      </c>
      <c r="Z53" s="203">
        <v>22.7</v>
      </c>
      <c r="AA53" s="180">
        <v>8</v>
      </c>
      <c r="AB53" s="203">
        <v>33</v>
      </c>
      <c r="AC53" s="203">
        <v>22.9</v>
      </c>
      <c r="AD53" s="203">
        <v>27.9</v>
      </c>
      <c r="AE53" s="180">
        <v>50</v>
      </c>
      <c r="AF53" s="180">
        <v>10</v>
      </c>
      <c r="AG53" s="180">
        <v>28.8</v>
      </c>
      <c r="AH53" s="180">
        <v>29.8</v>
      </c>
      <c r="AI53" s="180">
        <v>0</v>
      </c>
      <c r="AJ53" s="180">
        <v>11.1</v>
      </c>
      <c r="AK53" s="180">
        <v>31</v>
      </c>
      <c r="AL53" s="180">
        <v>15.8</v>
      </c>
      <c r="AM53" s="203">
        <v>22.7</v>
      </c>
      <c r="AN53" s="180">
        <v>50</v>
      </c>
      <c r="AO53" s="203">
        <v>40.9</v>
      </c>
      <c r="AP53" s="203">
        <v>29.3</v>
      </c>
      <c r="AQ53" s="180">
        <v>0</v>
      </c>
      <c r="AR53" s="180">
        <v>0</v>
      </c>
      <c r="AS53" s="180">
        <v>0</v>
      </c>
      <c r="AT53" s="180">
        <v>0</v>
      </c>
      <c r="AU53" s="180">
        <v>0</v>
      </c>
      <c r="AV53" s="180">
        <v>0</v>
      </c>
      <c r="AW53" s="180">
        <v>0</v>
      </c>
      <c r="AX53" s="180">
        <v>0</v>
      </c>
      <c r="AY53" s="180">
        <v>0</v>
      </c>
      <c r="AZ53" s="180">
        <v>0</v>
      </c>
      <c r="BA53" s="180">
        <v>0</v>
      </c>
      <c r="BB53" s="180">
        <v>0</v>
      </c>
      <c r="BC53" s="180">
        <v>0</v>
      </c>
      <c r="BD53" s="180">
        <v>0</v>
      </c>
      <c r="BE53" s="188">
        <v>51.5</v>
      </c>
      <c r="BF53" s="203">
        <v>51.2</v>
      </c>
      <c r="BG53" s="203">
        <v>23.1</v>
      </c>
      <c r="BH53" s="203">
        <v>8.3000000000000007</v>
      </c>
      <c r="BI53" s="188">
        <v>55.7</v>
      </c>
      <c r="BJ53" s="184"/>
      <c r="BK53" s="184"/>
      <c r="BL53" s="184"/>
      <c r="BM53" s="184"/>
      <c r="BN53" s="184"/>
      <c r="BO53" s="184"/>
      <c r="BP53" s="184"/>
      <c r="BQ53" s="184"/>
      <c r="BR53" s="184"/>
      <c r="BS53" s="184"/>
      <c r="BT53" s="184"/>
      <c r="BU53" s="184"/>
      <c r="BV53" s="184"/>
      <c r="BW53" s="184"/>
      <c r="BX53" s="184"/>
      <c r="BY53" s="184"/>
      <c r="BZ53" s="184"/>
      <c r="CA53" s="184"/>
      <c r="CB53" s="184"/>
      <c r="CC53" s="184"/>
      <c r="CD53" s="184"/>
      <c r="CE53" s="184"/>
      <c r="CF53" s="184"/>
      <c r="CG53" s="184"/>
    </row>
    <row r="54" spans="1:85" x14ac:dyDescent="0.2">
      <c r="A54" s="180" t="s">
        <v>1588</v>
      </c>
      <c r="B54" s="180" t="s">
        <v>1589</v>
      </c>
      <c r="C54" s="204">
        <v>3.4</v>
      </c>
      <c r="D54" s="204">
        <v>25.5</v>
      </c>
      <c r="E54" s="185">
        <v>6.1</v>
      </c>
      <c r="F54" s="180">
        <v>0</v>
      </c>
      <c r="G54" s="180">
        <v>0</v>
      </c>
      <c r="H54" s="180">
        <v>0</v>
      </c>
      <c r="I54" s="180">
        <v>0</v>
      </c>
      <c r="J54" s="180">
        <v>0</v>
      </c>
      <c r="K54" s="180">
        <v>0</v>
      </c>
      <c r="L54" s="185">
        <v>9.5</v>
      </c>
      <c r="M54" s="185">
        <v>9.3000000000000007</v>
      </c>
      <c r="N54" s="185">
        <v>5.9</v>
      </c>
      <c r="O54" s="185">
        <v>6.1</v>
      </c>
      <c r="P54" s="185">
        <v>8.6</v>
      </c>
      <c r="Q54" s="185">
        <v>16.399999999999999</v>
      </c>
      <c r="R54" s="185">
        <v>18.8</v>
      </c>
      <c r="S54" s="185">
        <v>13.9</v>
      </c>
      <c r="T54" s="185">
        <v>16.8</v>
      </c>
      <c r="U54" s="185">
        <v>3.8</v>
      </c>
      <c r="V54" s="180">
        <v>5.3</v>
      </c>
      <c r="W54" s="185">
        <v>4.4000000000000004</v>
      </c>
      <c r="X54" s="185">
        <v>6.9</v>
      </c>
      <c r="Y54" s="185">
        <v>6.8</v>
      </c>
      <c r="Z54" s="185">
        <v>2.2999999999999998</v>
      </c>
      <c r="AA54" s="180">
        <v>0</v>
      </c>
      <c r="AB54" s="185">
        <v>13.2</v>
      </c>
      <c r="AC54" s="185">
        <v>2.9</v>
      </c>
      <c r="AD54" s="185">
        <v>17.600000000000001</v>
      </c>
      <c r="AE54" s="180">
        <v>0</v>
      </c>
      <c r="AF54" s="180">
        <v>25</v>
      </c>
      <c r="AG54" s="180">
        <v>37.299999999999997</v>
      </c>
      <c r="AH54" s="180">
        <v>8.5</v>
      </c>
      <c r="AI54" s="180">
        <v>0</v>
      </c>
      <c r="AJ54" s="180">
        <v>9.3000000000000007</v>
      </c>
      <c r="AK54" s="180">
        <v>20.7</v>
      </c>
      <c r="AL54" s="180">
        <v>26.3</v>
      </c>
      <c r="AM54" s="185">
        <v>55.1</v>
      </c>
      <c r="AN54" s="180">
        <v>8.8000000000000007</v>
      </c>
      <c r="AO54" s="185">
        <v>30.3</v>
      </c>
      <c r="AP54" s="185">
        <v>55.8</v>
      </c>
      <c r="AQ54" s="180">
        <v>0</v>
      </c>
      <c r="AR54" s="180">
        <v>0</v>
      </c>
      <c r="AS54" s="180">
        <v>0</v>
      </c>
      <c r="AT54" s="180">
        <v>0</v>
      </c>
      <c r="AU54" s="180">
        <v>0</v>
      </c>
      <c r="AV54" s="180">
        <v>0</v>
      </c>
      <c r="AW54" s="180">
        <v>0</v>
      </c>
      <c r="AX54" s="180">
        <v>0</v>
      </c>
      <c r="AY54" s="180">
        <v>0</v>
      </c>
      <c r="AZ54" s="180">
        <v>0</v>
      </c>
      <c r="BA54" s="180">
        <v>0</v>
      </c>
      <c r="BB54" s="180">
        <v>0</v>
      </c>
      <c r="BC54" s="180">
        <v>0</v>
      </c>
      <c r="BD54" s="180">
        <v>0</v>
      </c>
      <c r="BE54" s="185">
        <v>21</v>
      </c>
      <c r="BF54" s="185">
        <v>20</v>
      </c>
      <c r="BG54" s="185">
        <v>15.4</v>
      </c>
      <c r="BH54" s="185">
        <v>10.9</v>
      </c>
      <c r="BI54" s="185">
        <v>13.9</v>
      </c>
      <c r="BJ54" s="184"/>
      <c r="BK54" s="184"/>
      <c r="BL54" s="184"/>
      <c r="BM54" s="184"/>
      <c r="BN54" s="184"/>
      <c r="BO54" s="184"/>
      <c r="BP54" s="184"/>
      <c r="BQ54" s="184"/>
      <c r="BR54" s="184"/>
      <c r="BS54" s="184"/>
      <c r="BT54" s="184"/>
      <c r="BU54" s="184"/>
      <c r="BV54" s="184"/>
      <c r="BW54" s="184"/>
      <c r="BX54" s="184"/>
      <c r="BY54" s="184"/>
      <c r="BZ54" s="184"/>
      <c r="CA54" s="184"/>
      <c r="CB54" s="184"/>
      <c r="CC54" s="184"/>
      <c r="CD54" s="184"/>
      <c r="CE54" s="184"/>
      <c r="CF54" s="184"/>
      <c r="CG54" s="184"/>
    </row>
    <row r="55" spans="1:85" x14ac:dyDescent="0.2">
      <c r="A55" s="186" t="s">
        <v>1590</v>
      </c>
      <c r="B55" s="186" t="s">
        <v>1591</v>
      </c>
      <c r="C55" s="152">
        <v>6.6</v>
      </c>
      <c r="D55" s="152">
        <v>27.4</v>
      </c>
      <c r="E55" s="187">
        <v>1</v>
      </c>
      <c r="F55" s="186">
        <v>0</v>
      </c>
      <c r="G55" s="186">
        <v>0</v>
      </c>
      <c r="H55" s="186">
        <v>0</v>
      </c>
      <c r="I55" s="186">
        <v>0</v>
      </c>
      <c r="J55" s="186">
        <v>0</v>
      </c>
      <c r="K55" s="186">
        <v>0</v>
      </c>
      <c r="L55" s="187">
        <v>0</v>
      </c>
      <c r="M55" s="187">
        <v>0.2</v>
      </c>
      <c r="N55" s="187">
        <v>0</v>
      </c>
      <c r="O55" s="187">
        <v>0</v>
      </c>
      <c r="P55" s="187">
        <v>0</v>
      </c>
      <c r="Q55" s="187">
        <v>0.8</v>
      </c>
      <c r="R55" s="187">
        <v>0</v>
      </c>
      <c r="S55" s="187">
        <v>0</v>
      </c>
      <c r="T55" s="187">
        <v>0</v>
      </c>
      <c r="U55" s="187">
        <v>1</v>
      </c>
      <c r="V55" s="186">
        <v>0</v>
      </c>
      <c r="W55" s="187">
        <v>0.5</v>
      </c>
      <c r="X55" s="187">
        <v>0</v>
      </c>
      <c r="Y55" s="187">
        <v>0.2</v>
      </c>
      <c r="Z55" s="187">
        <v>0</v>
      </c>
      <c r="AA55" s="186">
        <v>0</v>
      </c>
      <c r="AB55" s="187">
        <v>0</v>
      </c>
      <c r="AC55" s="187">
        <v>2.1</v>
      </c>
      <c r="AD55" s="187">
        <v>1.3</v>
      </c>
      <c r="AE55" s="186">
        <v>0</v>
      </c>
      <c r="AF55" s="186">
        <v>0</v>
      </c>
      <c r="AG55" s="186">
        <v>0</v>
      </c>
      <c r="AH55" s="186">
        <v>0</v>
      </c>
      <c r="AI55" s="186">
        <v>0</v>
      </c>
      <c r="AJ55" s="186">
        <v>0</v>
      </c>
      <c r="AK55" s="186">
        <v>0</v>
      </c>
      <c r="AL55" s="186">
        <v>0</v>
      </c>
      <c r="AM55" s="187">
        <v>0</v>
      </c>
      <c r="AN55" s="186">
        <v>0</v>
      </c>
      <c r="AO55" s="187">
        <v>1.2</v>
      </c>
      <c r="AP55" s="187">
        <v>0</v>
      </c>
      <c r="AQ55" s="186">
        <v>0</v>
      </c>
      <c r="AR55" s="186">
        <v>0</v>
      </c>
      <c r="AS55" s="186">
        <v>0</v>
      </c>
      <c r="AT55" s="186">
        <v>0</v>
      </c>
      <c r="AU55" s="186">
        <v>0</v>
      </c>
      <c r="AV55" s="186">
        <v>0</v>
      </c>
      <c r="AW55" s="186">
        <v>0</v>
      </c>
      <c r="AX55" s="186">
        <v>0</v>
      </c>
      <c r="AY55" s="186">
        <v>0</v>
      </c>
      <c r="AZ55" s="186">
        <v>0</v>
      </c>
      <c r="BA55" s="186">
        <v>0</v>
      </c>
      <c r="BB55" s="186">
        <v>0</v>
      </c>
      <c r="BC55" s="186">
        <v>0</v>
      </c>
      <c r="BD55" s="186">
        <v>0</v>
      </c>
      <c r="BE55" s="187">
        <v>0</v>
      </c>
      <c r="BF55" s="187">
        <v>0</v>
      </c>
      <c r="BG55" s="187">
        <v>0</v>
      </c>
      <c r="BH55" s="187">
        <v>0</v>
      </c>
      <c r="BI55" s="187">
        <v>0</v>
      </c>
      <c r="BJ55" s="184"/>
      <c r="BK55" s="184"/>
      <c r="BL55" s="184"/>
      <c r="BM55" s="184"/>
      <c r="BN55" s="184"/>
      <c r="BO55" s="184"/>
      <c r="BP55" s="184"/>
      <c r="BQ55" s="184"/>
      <c r="BR55" s="184"/>
      <c r="BS55" s="184"/>
      <c r="BT55" s="184"/>
      <c r="BU55" s="184"/>
      <c r="BV55" s="184"/>
      <c r="BW55" s="184"/>
      <c r="BX55" s="184"/>
      <c r="BY55" s="184"/>
      <c r="BZ55" s="184"/>
      <c r="CA55" s="184"/>
      <c r="CB55" s="184"/>
      <c r="CC55" s="184"/>
      <c r="CD55" s="184"/>
      <c r="CE55" s="184"/>
      <c r="CF55" s="184"/>
      <c r="CG55" s="184"/>
    </row>
    <row r="56" spans="1:85" x14ac:dyDescent="0.2">
      <c r="A56" s="186" t="s">
        <v>1592</v>
      </c>
      <c r="B56" s="186" t="s">
        <v>1593</v>
      </c>
      <c r="C56">
        <v>6.9</v>
      </c>
      <c r="D56">
        <v>23.1</v>
      </c>
      <c r="E56" s="187">
        <v>0</v>
      </c>
      <c r="F56" s="186">
        <v>0</v>
      </c>
      <c r="G56" s="186">
        <v>0</v>
      </c>
      <c r="H56" s="186">
        <v>0</v>
      </c>
      <c r="I56" s="186">
        <v>0</v>
      </c>
      <c r="J56" s="186">
        <v>0</v>
      </c>
      <c r="K56" s="186">
        <v>0</v>
      </c>
      <c r="L56" s="187">
        <v>0</v>
      </c>
      <c r="M56" s="187">
        <v>0</v>
      </c>
      <c r="N56" s="187">
        <v>0</v>
      </c>
      <c r="O56" s="187">
        <v>0</v>
      </c>
      <c r="P56" s="187">
        <v>0</v>
      </c>
      <c r="Q56" s="187">
        <v>0</v>
      </c>
      <c r="R56" s="187">
        <v>0</v>
      </c>
      <c r="S56" s="187">
        <v>0</v>
      </c>
      <c r="T56" s="187">
        <v>0</v>
      </c>
      <c r="U56" s="187">
        <v>0.5</v>
      </c>
      <c r="V56" s="186">
        <v>0</v>
      </c>
      <c r="W56" s="187">
        <v>0</v>
      </c>
      <c r="X56" s="187">
        <v>0</v>
      </c>
      <c r="Y56" s="187">
        <v>0</v>
      </c>
      <c r="Z56" s="187">
        <v>0</v>
      </c>
      <c r="AA56" s="186">
        <v>0</v>
      </c>
      <c r="AB56" s="187">
        <v>0.5</v>
      </c>
      <c r="AC56" s="187">
        <v>0</v>
      </c>
      <c r="AD56" s="187">
        <v>0.2</v>
      </c>
      <c r="AE56" s="186">
        <v>0</v>
      </c>
      <c r="AF56" s="186">
        <v>0</v>
      </c>
      <c r="AG56" s="186">
        <v>0</v>
      </c>
      <c r="AH56" s="186">
        <v>0</v>
      </c>
      <c r="AI56" s="186">
        <v>0</v>
      </c>
      <c r="AJ56" s="186">
        <v>0</v>
      </c>
      <c r="AK56" s="186">
        <v>0</v>
      </c>
      <c r="AL56" s="186">
        <v>0</v>
      </c>
      <c r="AM56" s="187">
        <v>0</v>
      </c>
      <c r="AN56" s="186">
        <v>0</v>
      </c>
      <c r="AO56" s="187">
        <v>0</v>
      </c>
      <c r="AP56" s="187">
        <v>0</v>
      </c>
      <c r="AQ56" s="186">
        <v>0</v>
      </c>
      <c r="AR56" s="186">
        <v>0</v>
      </c>
      <c r="AS56" s="186">
        <v>0</v>
      </c>
      <c r="AT56" s="186">
        <v>0</v>
      </c>
      <c r="AU56" s="186">
        <v>0</v>
      </c>
      <c r="AV56" s="186">
        <v>0</v>
      </c>
      <c r="AW56" s="186">
        <v>0</v>
      </c>
      <c r="AX56" s="186">
        <v>0</v>
      </c>
      <c r="AY56" s="186">
        <v>0</v>
      </c>
      <c r="AZ56" s="186">
        <v>0</v>
      </c>
      <c r="BA56" s="186">
        <v>0</v>
      </c>
      <c r="BB56" s="186">
        <v>0</v>
      </c>
      <c r="BC56" s="186">
        <v>0</v>
      </c>
      <c r="BD56" s="186">
        <v>0</v>
      </c>
      <c r="BE56" s="187">
        <v>0</v>
      </c>
      <c r="BF56" s="187">
        <v>0</v>
      </c>
      <c r="BG56" s="187">
        <v>0</v>
      </c>
      <c r="BH56" s="187">
        <v>0</v>
      </c>
      <c r="BI56" s="187">
        <v>0</v>
      </c>
      <c r="BJ56" s="184"/>
      <c r="BK56" s="184"/>
      <c r="BL56" s="184"/>
      <c r="BM56" s="184"/>
      <c r="BN56" s="184"/>
      <c r="BO56" s="184"/>
      <c r="BP56" s="184"/>
      <c r="BQ56" s="184"/>
      <c r="BR56" s="184"/>
      <c r="BS56" s="184"/>
      <c r="BT56" s="184"/>
      <c r="BU56" s="184"/>
      <c r="BV56" s="184"/>
      <c r="BW56" s="184"/>
      <c r="BX56" s="184"/>
      <c r="BY56" s="184"/>
      <c r="BZ56" s="184"/>
      <c r="CA56" s="184"/>
      <c r="CB56" s="184"/>
      <c r="CC56" s="184"/>
      <c r="CD56" s="184"/>
      <c r="CE56" s="184"/>
      <c r="CF56" s="184"/>
      <c r="CG56" s="184"/>
    </row>
    <row r="57" spans="1:85" x14ac:dyDescent="0.2">
      <c r="A57" s="186" t="s">
        <v>1594</v>
      </c>
      <c r="B57" s="186" t="s">
        <v>1595</v>
      </c>
      <c r="C57" s="152">
        <v>11</v>
      </c>
      <c r="D57" s="152">
        <v>27.7</v>
      </c>
      <c r="E57" s="187">
        <v>0.4</v>
      </c>
      <c r="F57" s="186">
        <v>0</v>
      </c>
      <c r="G57" s="186">
        <v>0</v>
      </c>
      <c r="H57" s="186">
        <v>0</v>
      </c>
      <c r="I57" s="186">
        <v>0</v>
      </c>
      <c r="J57" s="186">
        <v>0</v>
      </c>
      <c r="K57" s="186">
        <v>0</v>
      </c>
      <c r="L57" s="205">
        <v>0.2</v>
      </c>
      <c r="M57" s="187">
        <v>0.2</v>
      </c>
      <c r="N57" s="206">
        <v>0.2</v>
      </c>
      <c r="O57" s="187">
        <v>0.5</v>
      </c>
      <c r="P57" s="187">
        <v>0.2</v>
      </c>
      <c r="Q57" s="205">
        <v>0.3</v>
      </c>
      <c r="R57" s="187">
        <v>0</v>
      </c>
      <c r="S57" s="187">
        <v>0</v>
      </c>
      <c r="T57" s="187">
        <v>0</v>
      </c>
      <c r="U57" s="205">
        <v>0.2</v>
      </c>
      <c r="V57" s="186">
        <v>0</v>
      </c>
      <c r="W57" s="187">
        <v>0.9</v>
      </c>
      <c r="X57" s="187">
        <v>0.4</v>
      </c>
      <c r="Y57" s="187">
        <v>0.3</v>
      </c>
      <c r="Z57" s="187">
        <v>0</v>
      </c>
      <c r="AA57" s="186">
        <v>0</v>
      </c>
      <c r="AB57" s="187">
        <v>0.5</v>
      </c>
      <c r="AC57" s="187">
        <v>0</v>
      </c>
      <c r="AD57" s="187">
        <v>0.4</v>
      </c>
      <c r="AE57" s="186">
        <v>0</v>
      </c>
      <c r="AF57" s="186">
        <v>0</v>
      </c>
      <c r="AG57" s="186">
        <v>0</v>
      </c>
      <c r="AH57" s="186">
        <v>0</v>
      </c>
      <c r="AI57" s="186">
        <v>0</v>
      </c>
      <c r="AJ57" s="186">
        <v>0</v>
      </c>
      <c r="AK57" s="186">
        <v>0</v>
      </c>
      <c r="AL57" s="186">
        <v>0</v>
      </c>
      <c r="AM57" s="187">
        <v>0</v>
      </c>
      <c r="AN57" s="186">
        <v>0</v>
      </c>
      <c r="AO57" s="187">
        <v>0.3</v>
      </c>
      <c r="AP57" s="205">
        <v>0.5</v>
      </c>
      <c r="AQ57" s="186">
        <v>0</v>
      </c>
      <c r="AR57" s="186">
        <v>0</v>
      </c>
      <c r="AS57" s="186">
        <v>0</v>
      </c>
      <c r="AT57" s="186">
        <v>0</v>
      </c>
      <c r="AU57" s="186">
        <v>0</v>
      </c>
      <c r="AV57" s="186">
        <v>0</v>
      </c>
      <c r="AW57" s="186">
        <v>0</v>
      </c>
      <c r="AX57" s="186">
        <v>0</v>
      </c>
      <c r="AY57" s="186">
        <v>0</v>
      </c>
      <c r="AZ57" s="186">
        <v>0</v>
      </c>
      <c r="BA57" s="186">
        <v>0</v>
      </c>
      <c r="BB57" s="186">
        <v>0</v>
      </c>
      <c r="BC57" s="186">
        <v>0</v>
      </c>
      <c r="BD57" s="186">
        <v>0</v>
      </c>
      <c r="BE57" s="187">
        <v>0</v>
      </c>
      <c r="BF57" s="193">
        <v>0.8</v>
      </c>
      <c r="BG57" s="187">
        <v>0</v>
      </c>
      <c r="BH57" s="187">
        <v>0.5</v>
      </c>
      <c r="BI57" s="187">
        <v>0</v>
      </c>
      <c r="BJ57" s="184"/>
      <c r="BK57" s="184"/>
      <c r="BL57" s="184"/>
      <c r="BM57" s="184"/>
      <c r="BN57" s="184"/>
      <c r="BO57" s="184"/>
      <c r="BP57" s="184"/>
      <c r="BQ57" s="184"/>
      <c r="BR57" s="184"/>
      <c r="BS57" s="184"/>
      <c r="BT57" s="184"/>
      <c r="BU57" s="184"/>
      <c r="BV57" s="184"/>
      <c r="BW57" s="184"/>
      <c r="BX57" s="184"/>
      <c r="BY57" s="184"/>
      <c r="BZ57" s="184"/>
      <c r="CA57" s="184"/>
      <c r="CB57" s="184"/>
      <c r="CC57" s="184"/>
      <c r="CD57" s="184"/>
      <c r="CE57" s="184"/>
      <c r="CF57" s="184"/>
      <c r="CG57" s="184"/>
    </row>
    <row r="58" spans="1:85" x14ac:dyDescent="0.2">
      <c r="A58" s="186" t="s">
        <v>1596</v>
      </c>
      <c r="B58" s="186" t="s">
        <v>1597</v>
      </c>
      <c r="C58" s="186" t="s">
        <v>1507</v>
      </c>
      <c r="D58" s="186"/>
      <c r="E58" s="187">
        <v>0.2</v>
      </c>
      <c r="F58" s="186">
        <v>0</v>
      </c>
      <c r="G58" s="186">
        <v>0</v>
      </c>
      <c r="H58" s="186">
        <v>0</v>
      </c>
      <c r="I58" s="186">
        <v>0</v>
      </c>
      <c r="J58" s="186">
        <v>0</v>
      </c>
      <c r="K58" s="186">
        <v>0</v>
      </c>
      <c r="L58" s="187">
        <v>0</v>
      </c>
      <c r="M58" s="187">
        <v>0</v>
      </c>
      <c r="N58" s="187">
        <v>0</v>
      </c>
      <c r="O58" s="187">
        <v>0</v>
      </c>
      <c r="P58" s="187">
        <v>0</v>
      </c>
      <c r="Q58" s="187">
        <v>0</v>
      </c>
      <c r="R58" s="187">
        <v>0</v>
      </c>
      <c r="S58" s="187">
        <v>0</v>
      </c>
      <c r="T58" s="187">
        <v>0</v>
      </c>
      <c r="U58" s="187">
        <v>0</v>
      </c>
      <c r="V58" s="186">
        <v>0</v>
      </c>
      <c r="W58" s="187">
        <v>0</v>
      </c>
      <c r="X58" s="187">
        <v>0</v>
      </c>
      <c r="Y58" s="187">
        <v>0</v>
      </c>
      <c r="Z58" s="187">
        <v>0.6</v>
      </c>
      <c r="AA58" s="186">
        <v>0</v>
      </c>
      <c r="AB58" s="187">
        <v>0</v>
      </c>
      <c r="AC58" s="187">
        <v>0.7</v>
      </c>
      <c r="AD58" s="187">
        <v>0</v>
      </c>
      <c r="AE58" s="186">
        <v>0</v>
      </c>
      <c r="AF58" s="186">
        <v>0</v>
      </c>
      <c r="AG58" s="186">
        <v>0</v>
      </c>
      <c r="AH58" s="186">
        <v>0</v>
      </c>
      <c r="AI58" s="186">
        <v>0</v>
      </c>
      <c r="AJ58" s="186">
        <v>1.9</v>
      </c>
      <c r="AK58" s="186">
        <v>0</v>
      </c>
      <c r="AL58" s="186">
        <v>0</v>
      </c>
      <c r="AM58" s="187">
        <v>0</v>
      </c>
      <c r="AN58" s="186">
        <v>0</v>
      </c>
      <c r="AO58" s="187">
        <v>0</v>
      </c>
      <c r="AP58" s="187">
        <v>0</v>
      </c>
      <c r="AQ58" s="186">
        <v>0</v>
      </c>
      <c r="AR58" s="186">
        <v>0</v>
      </c>
      <c r="AS58" s="186">
        <v>0</v>
      </c>
      <c r="AT58" s="186">
        <v>0</v>
      </c>
      <c r="AU58" s="186">
        <v>0</v>
      </c>
      <c r="AV58" s="186">
        <v>0</v>
      </c>
      <c r="AW58" s="186">
        <v>0</v>
      </c>
      <c r="AX58" s="186">
        <v>0</v>
      </c>
      <c r="AY58" s="186">
        <v>0</v>
      </c>
      <c r="AZ58" s="186">
        <v>0</v>
      </c>
      <c r="BA58" s="186">
        <v>0</v>
      </c>
      <c r="BB58" s="186">
        <v>0</v>
      </c>
      <c r="BC58" s="186">
        <v>0</v>
      </c>
      <c r="BD58" s="186">
        <v>0</v>
      </c>
      <c r="BE58" s="187">
        <v>0</v>
      </c>
      <c r="BF58" s="187">
        <v>0</v>
      </c>
      <c r="BG58" s="187">
        <v>0</v>
      </c>
      <c r="BH58" s="187">
        <v>0</v>
      </c>
      <c r="BI58" s="187">
        <v>0</v>
      </c>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row>
    <row r="59" spans="1:85" x14ac:dyDescent="0.2">
      <c r="A59" s="186" t="s">
        <v>1598</v>
      </c>
      <c r="B59" s="186" t="s">
        <v>1599</v>
      </c>
      <c r="C59" s="152">
        <v>7.6</v>
      </c>
      <c r="D59" s="152">
        <v>24.2</v>
      </c>
      <c r="E59" s="187">
        <v>1.3</v>
      </c>
      <c r="F59" s="186">
        <v>0</v>
      </c>
      <c r="G59" s="186">
        <v>0</v>
      </c>
      <c r="H59" s="186">
        <v>0</v>
      </c>
      <c r="I59" s="186">
        <v>0</v>
      </c>
      <c r="J59" s="186">
        <v>0</v>
      </c>
      <c r="K59" s="186">
        <v>0</v>
      </c>
      <c r="L59" s="187">
        <v>0.8</v>
      </c>
      <c r="M59" s="187">
        <v>0.4</v>
      </c>
      <c r="N59" s="187">
        <v>0.5</v>
      </c>
      <c r="O59" s="187">
        <v>1.6</v>
      </c>
      <c r="P59" s="187">
        <v>0.2</v>
      </c>
      <c r="Q59" s="187">
        <v>0.3</v>
      </c>
      <c r="R59" s="187">
        <v>0</v>
      </c>
      <c r="S59" s="187">
        <v>0</v>
      </c>
      <c r="T59" s="187">
        <v>0</v>
      </c>
      <c r="U59" s="187">
        <v>1</v>
      </c>
      <c r="V59" s="186">
        <v>0</v>
      </c>
      <c r="W59" s="187">
        <v>0.9</v>
      </c>
      <c r="X59" s="187">
        <v>0.4</v>
      </c>
      <c r="Y59" s="187">
        <v>0.3</v>
      </c>
      <c r="Z59" s="187">
        <v>0.6</v>
      </c>
      <c r="AA59" s="186">
        <v>0</v>
      </c>
      <c r="AB59" s="187">
        <v>1</v>
      </c>
      <c r="AC59" s="187">
        <v>1.4</v>
      </c>
      <c r="AD59" s="187">
        <v>0.4</v>
      </c>
      <c r="AE59" s="186">
        <v>0</v>
      </c>
      <c r="AF59" s="186">
        <v>2.5</v>
      </c>
      <c r="AG59" s="186">
        <v>0</v>
      </c>
      <c r="AH59" s="186">
        <v>0</v>
      </c>
      <c r="AI59" s="186">
        <v>0</v>
      </c>
      <c r="AJ59" s="186">
        <v>0</v>
      </c>
      <c r="AK59" s="186">
        <v>0</v>
      </c>
      <c r="AL59" s="186">
        <v>0</v>
      </c>
      <c r="AM59" s="187">
        <v>0</v>
      </c>
      <c r="AN59" s="186">
        <v>0</v>
      </c>
      <c r="AO59" s="187">
        <v>0.3</v>
      </c>
      <c r="AP59" s="187">
        <v>0.5</v>
      </c>
      <c r="AQ59" s="186">
        <v>0</v>
      </c>
      <c r="AR59" s="186">
        <v>0</v>
      </c>
      <c r="AS59" s="186">
        <v>0</v>
      </c>
      <c r="AT59" s="186">
        <v>0</v>
      </c>
      <c r="AU59" s="186">
        <v>0</v>
      </c>
      <c r="AV59" s="186">
        <v>0</v>
      </c>
      <c r="AW59" s="186">
        <v>0</v>
      </c>
      <c r="AX59" s="186">
        <v>0</v>
      </c>
      <c r="AY59" s="186">
        <v>0</v>
      </c>
      <c r="AZ59" s="186">
        <v>0</v>
      </c>
      <c r="BA59" s="186">
        <v>0</v>
      </c>
      <c r="BB59" s="186">
        <v>0</v>
      </c>
      <c r="BC59" s="186">
        <v>0</v>
      </c>
      <c r="BD59" s="186">
        <v>0</v>
      </c>
      <c r="BE59" s="187">
        <v>0.6</v>
      </c>
      <c r="BF59" s="187">
        <v>0</v>
      </c>
      <c r="BG59" s="187">
        <v>2.2999999999999998</v>
      </c>
      <c r="BH59" s="187">
        <v>1</v>
      </c>
      <c r="BI59" s="187">
        <v>0</v>
      </c>
      <c r="BJ59" s="184"/>
      <c r="BK59" s="184"/>
      <c r="BL59" s="184"/>
      <c r="BM59" s="184"/>
      <c r="BN59" s="184"/>
      <c r="BO59" s="184"/>
      <c r="BP59" s="184"/>
      <c r="BQ59" s="184"/>
      <c r="BR59" s="184"/>
      <c r="BS59" s="184"/>
      <c r="BT59" s="184"/>
      <c r="BU59" s="184"/>
      <c r="BV59" s="184"/>
      <c r="BW59" s="184"/>
      <c r="BX59" s="184"/>
      <c r="BY59" s="184"/>
      <c r="BZ59" s="184"/>
      <c r="CA59" s="184"/>
      <c r="CB59" s="184"/>
      <c r="CC59" s="184"/>
      <c r="CD59" s="184"/>
      <c r="CE59" s="184"/>
      <c r="CF59" s="184"/>
      <c r="CG59" s="184"/>
    </row>
    <row r="60" spans="1:85" x14ac:dyDescent="0.2">
      <c r="A60" s="180" t="s">
        <v>1600</v>
      </c>
      <c r="B60" s="180" t="s">
        <v>1601</v>
      </c>
      <c r="C60" s="3">
        <v>0</v>
      </c>
      <c r="D60" s="3">
        <v>27</v>
      </c>
      <c r="E60" s="185">
        <v>8.8000000000000007</v>
      </c>
      <c r="F60" s="180">
        <v>0</v>
      </c>
      <c r="G60" s="180">
        <v>0</v>
      </c>
      <c r="H60" s="180">
        <v>0</v>
      </c>
      <c r="I60" s="180">
        <v>0</v>
      </c>
      <c r="J60" s="180">
        <v>0</v>
      </c>
      <c r="K60" s="180">
        <v>0</v>
      </c>
      <c r="L60" s="185">
        <v>7.1</v>
      </c>
      <c r="M60" s="185">
        <v>9.6999999999999993</v>
      </c>
      <c r="N60" s="185">
        <v>11.3</v>
      </c>
      <c r="O60" s="185">
        <v>10.4</v>
      </c>
      <c r="P60" s="185">
        <v>10.5</v>
      </c>
      <c r="Q60" s="185">
        <v>8.3000000000000007</v>
      </c>
      <c r="R60" s="185">
        <v>7.9</v>
      </c>
      <c r="S60" s="185">
        <v>2.4</v>
      </c>
      <c r="T60" s="185">
        <v>4.4000000000000004</v>
      </c>
      <c r="U60" s="185">
        <v>14.6</v>
      </c>
      <c r="V60" s="180">
        <v>14</v>
      </c>
      <c r="W60" s="185">
        <v>3.5</v>
      </c>
      <c r="X60" s="185">
        <v>3.3</v>
      </c>
      <c r="Y60" s="185">
        <v>3.8</v>
      </c>
      <c r="Z60" s="185">
        <v>3.4</v>
      </c>
      <c r="AA60" s="180">
        <v>0</v>
      </c>
      <c r="AB60" s="185">
        <v>8.6</v>
      </c>
      <c r="AC60" s="185">
        <v>2.9</v>
      </c>
      <c r="AD60" s="185">
        <v>5.9</v>
      </c>
      <c r="AE60" s="180">
        <v>0</v>
      </c>
      <c r="AF60" s="180">
        <v>2.5</v>
      </c>
      <c r="AG60" s="180">
        <v>0</v>
      </c>
      <c r="AH60" s="180">
        <v>10.6</v>
      </c>
      <c r="AI60" s="180">
        <v>0</v>
      </c>
      <c r="AJ60" s="180">
        <v>1.9</v>
      </c>
      <c r="AK60" s="180">
        <v>0</v>
      </c>
      <c r="AL60" s="180">
        <v>0</v>
      </c>
      <c r="AM60" s="185">
        <v>1.1000000000000001</v>
      </c>
      <c r="AN60" s="180">
        <v>2.9</v>
      </c>
      <c r="AO60" s="185">
        <v>0.9</v>
      </c>
      <c r="AP60" s="185">
        <v>0</v>
      </c>
      <c r="AQ60" s="180">
        <v>0</v>
      </c>
      <c r="AR60" s="180">
        <v>0</v>
      </c>
      <c r="AS60" s="180">
        <v>0</v>
      </c>
      <c r="AT60" s="180">
        <v>0</v>
      </c>
      <c r="AU60" s="180">
        <v>0</v>
      </c>
      <c r="AV60" s="180">
        <v>0</v>
      </c>
      <c r="AW60" s="180">
        <v>0</v>
      </c>
      <c r="AX60" s="180">
        <v>0</v>
      </c>
      <c r="AY60" s="180">
        <v>0</v>
      </c>
      <c r="AZ60" s="180">
        <v>0</v>
      </c>
      <c r="BA60" s="180">
        <v>0</v>
      </c>
      <c r="BB60" s="180">
        <v>0</v>
      </c>
      <c r="BC60" s="180">
        <v>0</v>
      </c>
      <c r="BD60" s="180">
        <v>0</v>
      </c>
      <c r="BE60" s="185">
        <v>0</v>
      </c>
      <c r="BF60" s="185">
        <v>0</v>
      </c>
      <c r="BG60" s="185">
        <v>0.8</v>
      </c>
      <c r="BH60" s="185">
        <v>9.3000000000000007</v>
      </c>
      <c r="BI60" s="185">
        <v>0</v>
      </c>
      <c r="BJ60" s="184"/>
      <c r="BK60" s="184"/>
      <c r="BL60" s="184"/>
      <c r="BM60" s="184"/>
      <c r="BN60" s="184"/>
      <c r="BO60" s="184"/>
      <c r="BP60" s="184"/>
      <c r="BQ60" s="184"/>
      <c r="BR60" s="184"/>
      <c r="BS60" s="184"/>
      <c r="BT60" s="184"/>
      <c r="BU60" s="184"/>
      <c r="BV60" s="184"/>
      <c r="BW60" s="184"/>
      <c r="BX60" s="184"/>
      <c r="BY60" s="184"/>
      <c r="BZ60" s="184"/>
      <c r="CA60" s="184"/>
      <c r="CB60" s="184"/>
      <c r="CC60" s="184"/>
      <c r="CD60" s="184"/>
      <c r="CE60" s="184"/>
      <c r="CF60" s="184"/>
      <c r="CG60" s="184"/>
    </row>
    <row r="61" spans="1:85" x14ac:dyDescent="0.2">
      <c r="A61" s="186" t="s">
        <v>1602</v>
      </c>
      <c r="B61" s="186" t="s">
        <v>144</v>
      </c>
      <c r="C61" s="186">
        <v>0</v>
      </c>
      <c r="D61" s="186"/>
      <c r="E61" s="187">
        <v>0</v>
      </c>
      <c r="F61" s="186">
        <v>0</v>
      </c>
      <c r="G61" s="186">
        <v>0</v>
      </c>
      <c r="H61" s="186">
        <v>0</v>
      </c>
      <c r="I61" s="186">
        <v>0</v>
      </c>
      <c r="J61" s="186">
        <v>0</v>
      </c>
      <c r="K61" s="186">
        <v>0</v>
      </c>
      <c r="L61" s="187">
        <v>0</v>
      </c>
      <c r="M61" s="187">
        <v>0</v>
      </c>
      <c r="N61" s="187">
        <v>0</v>
      </c>
      <c r="O61" s="187">
        <v>0</v>
      </c>
      <c r="P61" s="187">
        <v>0</v>
      </c>
      <c r="Q61" s="187">
        <v>0</v>
      </c>
      <c r="R61" s="187">
        <v>0</v>
      </c>
      <c r="S61" s="187">
        <v>0</v>
      </c>
      <c r="T61" s="187">
        <v>0</v>
      </c>
      <c r="U61" s="187">
        <v>0</v>
      </c>
      <c r="V61" s="186">
        <v>0</v>
      </c>
      <c r="W61" s="187">
        <v>0.2</v>
      </c>
      <c r="X61" s="187">
        <v>0</v>
      </c>
      <c r="Y61" s="187">
        <v>0</v>
      </c>
      <c r="Z61" s="187">
        <v>0</v>
      </c>
      <c r="AA61" s="186">
        <v>0</v>
      </c>
      <c r="AB61" s="187">
        <v>0</v>
      </c>
      <c r="AC61" s="187">
        <v>0</v>
      </c>
      <c r="AD61" s="187">
        <v>0</v>
      </c>
      <c r="AE61" s="186">
        <v>0</v>
      </c>
      <c r="AF61" s="186">
        <v>0</v>
      </c>
      <c r="AG61" s="186">
        <v>0</v>
      </c>
      <c r="AH61" s="186">
        <v>0</v>
      </c>
      <c r="AI61" s="186">
        <v>0</v>
      </c>
      <c r="AJ61" s="186">
        <v>0</v>
      </c>
      <c r="AK61" s="186">
        <v>0</v>
      </c>
      <c r="AL61" s="186">
        <v>0</v>
      </c>
      <c r="AM61" s="187">
        <v>0</v>
      </c>
      <c r="AN61" s="186">
        <v>0</v>
      </c>
      <c r="AO61" s="187">
        <v>0</v>
      </c>
      <c r="AP61" s="187">
        <v>0</v>
      </c>
      <c r="AQ61" s="186">
        <v>0</v>
      </c>
      <c r="AR61" s="186">
        <v>0</v>
      </c>
      <c r="AS61" s="186">
        <v>0</v>
      </c>
      <c r="AT61" s="186">
        <v>0</v>
      </c>
      <c r="AU61" s="186">
        <v>0</v>
      </c>
      <c r="AV61" s="186">
        <v>0</v>
      </c>
      <c r="AW61" s="186">
        <v>0</v>
      </c>
      <c r="AX61" s="186">
        <v>0</v>
      </c>
      <c r="AY61" s="186">
        <v>0</v>
      </c>
      <c r="AZ61" s="186">
        <v>0</v>
      </c>
      <c r="BA61" s="186">
        <v>0</v>
      </c>
      <c r="BB61" s="186">
        <v>0</v>
      </c>
      <c r="BC61" s="186">
        <v>0</v>
      </c>
      <c r="BD61" s="186">
        <v>0</v>
      </c>
      <c r="BE61" s="187">
        <v>0.6</v>
      </c>
      <c r="BF61" s="187">
        <v>0.8</v>
      </c>
      <c r="BG61" s="187">
        <v>0</v>
      </c>
      <c r="BH61" s="187">
        <v>0</v>
      </c>
      <c r="BI61" s="187">
        <v>0.8</v>
      </c>
      <c r="BJ61" s="184"/>
      <c r="BK61" s="184"/>
      <c r="BL61" s="184"/>
      <c r="BM61" s="184"/>
      <c r="BN61" s="184"/>
      <c r="BO61" s="184"/>
      <c r="BP61" s="184"/>
      <c r="BQ61" s="184"/>
      <c r="BR61" s="184"/>
      <c r="BS61" s="184"/>
      <c r="BT61" s="184"/>
      <c r="BU61" s="184"/>
      <c r="BV61" s="184"/>
      <c r="BW61" s="184"/>
      <c r="BX61" s="184"/>
      <c r="BY61" s="184"/>
      <c r="BZ61" s="184"/>
      <c r="CA61" s="184"/>
      <c r="CB61" s="184"/>
      <c r="CC61" s="184"/>
      <c r="CD61" s="184"/>
      <c r="CE61" s="184"/>
      <c r="CF61" s="184"/>
      <c r="CG61" s="184"/>
    </row>
    <row r="62" spans="1:85" x14ac:dyDescent="0.2">
      <c r="A62" s="186" t="s">
        <v>1603</v>
      </c>
      <c r="B62" s="186" t="s">
        <v>1603</v>
      </c>
      <c r="C62">
        <v>2.9</v>
      </c>
      <c r="D62">
        <v>18.8</v>
      </c>
      <c r="E62" s="187">
        <v>0</v>
      </c>
      <c r="F62" s="186">
        <v>0</v>
      </c>
      <c r="G62" s="186">
        <v>0</v>
      </c>
      <c r="H62" s="186">
        <v>0</v>
      </c>
      <c r="I62" s="186">
        <v>0</v>
      </c>
      <c r="J62" s="186">
        <v>0</v>
      </c>
      <c r="K62" s="186">
        <v>0</v>
      </c>
      <c r="L62" s="187">
        <v>0</v>
      </c>
      <c r="M62" s="187">
        <v>0</v>
      </c>
      <c r="N62" s="187">
        <v>0</v>
      </c>
      <c r="O62" s="187">
        <v>0</v>
      </c>
      <c r="P62" s="187">
        <v>0</v>
      </c>
      <c r="Q62" s="187">
        <v>0</v>
      </c>
      <c r="R62" s="187">
        <v>0</v>
      </c>
      <c r="S62" s="187">
        <v>0</v>
      </c>
      <c r="T62" s="187">
        <v>0</v>
      </c>
      <c r="U62" s="187">
        <v>0</v>
      </c>
      <c r="V62" s="186">
        <v>0</v>
      </c>
      <c r="W62" s="187">
        <v>0</v>
      </c>
      <c r="X62" s="187">
        <v>0</v>
      </c>
      <c r="Y62" s="187">
        <v>0</v>
      </c>
      <c r="Z62" s="187">
        <v>0</v>
      </c>
      <c r="AA62" s="186">
        <v>0</v>
      </c>
      <c r="AB62" s="187">
        <v>0</v>
      </c>
      <c r="AC62" s="187">
        <v>0</v>
      </c>
      <c r="AD62" s="187">
        <v>0.2</v>
      </c>
      <c r="AE62" s="186">
        <v>0</v>
      </c>
      <c r="AF62" s="186">
        <v>0</v>
      </c>
      <c r="AG62" s="186">
        <v>0</v>
      </c>
      <c r="AH62" s="186">
        <v>0</v>
      </c>
      <c r="AI62" s="186">
        <v>0</v>
      </c>
      <c r="AJ62" s="186">
        <v>0</v>
      </c>
      <c r="AK62" s="186">
        <v>0</v>
      </c>
      <c r="AL62" s="186">
        <v>0</v>
      </c>
      <c r="AM62" s="187">
        <v>0</v>
      </c>
      <c r="AN62" s="186">
        <v>0</v>
      </c>
      <c r="AO62" s="187">
        <v>0</v>
      </c>
      <c r="AP62" s="187">
        <v>0</v>
      </c>
      <c r="AQ62" s="186">
        <v>0</v>
      </c>
      <c r="AR62" s="186">
        <v>0</v>
      </c>
      <c r="AS62" s="186">
        <v>0</v>
      </c>
      <c r="AT62" s="186">
        <v>0</v>
      </c>
      <c r="AU62" s="186">
        <v>0</v>
      </c>
      <c r="AV62" s="186">
        <v>0</v>
      </c>
      <c r="AW62" s="186">
        <v>0</v>
      </c>
      <c r="AX62" s="186">
        <v>0</v>
      </c>
      <c r="AY62" s="186">
        <v>0</v>
      </c>
      <c r="AZ62" s="186">
        <v>0</v>
      </c>
      <c r="BA62" s="186">
        <v>0</v>
      </c>
      <c r="BB62" s="186">
        <v>0</v>
      </c>
      <c r="BC62" s="186">
        <v>0</v>
      </c>
      <c r="BD62" s="186">
        <v>0</v>
      </c>
      <c r="BE62" s="187">
        <v>0</v>
      </c>
      <c r="BF62" s="187">
        <v>0</v>
      </c>
      <c r="BG62" s="187">
        <v>0</v>
      </c>
      <c r="BH62" s="187">
        <v>0</v>
      </c>
      <c r="BI62" s="187">
        <v>0</v>
      </c>
      <c r="BJ62" s="184"/>
      <c r="BK62" s="184"/>
      <c r="BL62" s="184"/>
      <c r="BM62" s="184"/>
      <c r="BN62" s="184"/>
      <c r="BO62" s="184"/>
      <c r="BP62" s="184"/>
      <c r="BQ62" s="184"/>
      <c r="BR62" s="184"/>
      <c r="BS62" s="184"/>
      <c r="BT62" s="184"/>
      <c r="BU62" s="184"/>
      <c r="BV62" s="184"/>
      <c r="BW62" s="184"/>
      <c r="BX62" s="184"/>
      <c r="BY62" s="184"/>
      <c r="BZ62" s="184"/>
      <c r="CA62" s="184"/>
      <c r="CB62" s="184"/>
      <c r="CC62" s="184"/>
      <c r="CD62" s="184"/>
      <c r="CE62" s="184"/>
      <c r="CF62" s="184"/>
      <c r="CG62" s="184"/>
    </row>
    <row r="63" spans="1:85" x14ac:dyDescent="0.2">
      <c r="A63" s="186" t="s">
        <v>1604</v>
      </c>
      <c r="B63" s="186" t="s">
        <v>1605</v>
      </c>
      <c r="C63" s="152">
        <v>17.2</v>
      </c>
      <c r="D63" s="152">
        <v>25.5</v>
      </c>
      <c r="E63" s="207">
        <v>0.2</v>
      </c>
      <c r="F63" s="186">
        <v>0</v>
      </c>
      <c r="G63" s="186">
        <v>0</v>
      </c>
      <c r="H63" s="186">
        <v>0</v>
      </c>
      <c r="I63" s="186">
        <v>0</v>
      </c>
      <c r="J63" s="186">
        <v>0</v>
      </c>
      <c r="K63" s="186">
        <v>0</v>
      </c>
      <c r="L63" s="187">
        <v>0</v>
      </c>
      <c r="M63" s="187">
        <v>0</v>
      </c>
      <c r="N63" s="187">
        <v>0</v>
      </c>
      <c r="O63" s="187">
        <v>0</v>
      </c>
      <c r="P63" s="187">
        <v>0</v>
      </c>
      <c r="Q63" s="187">
        <v>0</v>
      </c>
      <c r="R63" s="187">
        <v>0</v>
      </c>
      <c r="S63" s="187">
        <v>0</v>
      </c>
      <c r="T63" s="187">
        <v>0</v>
      </c>
      <c r="U63" s="187">
        <v>0</v>
      </c>
      <c r="V63" s="186">
        <v>0</v>
      </c>
      <c r="W63" s="187">
        <v>0</v>
      </c>
      <c r="X63" s="187">
        <v>0</v>
      </c>
      <c r="Y63" s="187">
        <v>0</v>
      </c>
      <c r="Z63" s="187">
        <v>0</v>
      </c>
      <c r="AA63" s="186">
        <v>0</v>
      </c>
      <c r="AB63" s="187">
        <v>0</v>
      </c>
      <c r="AC63" s="187">
        <v>0</v>
      </c>
      <c r="AD63" s="187">
        <v>0</v>
      </c>
      <c r="AE63" s="186">
        <v>0</v>
      </c>
      <c r="AF63" s="186">
        <v>0</v>
      </c>
      <c r="AG63" s="186">
        <v>0</v>
      </c>
      <c r="AH63" s="186">
        <v>0</v>
      </c>
      <c r="AI63" s="186">
        <v>0</v>
      </c>
      <c r="AJ63" s="186">
        <v>0</v>
      </c>
      <c r="AK63" s="186">
        <v>0</v>
      </c>
      <c r="AL63" s="186">
        <v>0</v>
      </c>
      <c r="AM63" s="187">
        <v>0</v>
      </c>
      <c r="AN63" s="186">
        <v>0</v>
      </c>
      <c r="AO63" s="187">
        <v>0</v>
      </c>
      <c r="AP63" s="187">
        <v>0</v>
      </c>
      <c r="AQ63" s="186">
        <v>0</v>
      </c>
      <c r="AR63" s="186">
        <v>0</v>
      </c>
      <c r="AS63" s="186">
        <v>0</v>
      </c>
      <c r="AT63" s="186">
        <v>0</v>
      </c>
      <c r="AU63" s="186">
        <v>0</v>
      </c>
      <c r="AV63" s="186">
        <v>0</v>
      </c>
      <c r="AW63" s="186">
        <v>0</v>
      </c>
      <c r="AX63" s="186">
        <v>0</v>
      </c>
      <c r="AY63" s="186">
        <v>0</v>
      </c>
      <c r="AZ63" s="186">
        <v>0</v>
      </c>
      <c r="BA63" s="186">
        <v>0</v>
      </c>
      <c r="BB63" s="186">
        <v>0</v>
      </c>
      <c r="BC63" s="186">
        <v>0</v>
      </c>
      <c r="BD63" s="186">
        <v>0</v>
      </c>
      <c r="BE63" s="187">
        <v>0</v>
      </c>
      <c r="BF63" s="187">
        <v>0</v>
      </c>
      <c r="BG63" s="187">
        <v>0</v>
      </c>
      <c r="BH63" s="187">
        <v>0</v>
      </c>
      <c r="BI63" s="187">
        <v>0</v>
      </c>
      <c r="BJ63" s="184"/>
      <c r="BK63" s="184"/>
      <c r="BL63" s="184"/>
      <c r="BM63" s="184"/>
      <c r="BN63" s="184"/>
      <c r="BO63" s="184"/>
      <c r="BP63" s="184"/>
      <c r="BQ63" s="184"/>
      <c r="BR63" s="184"/>
      <c r="BS63" s="184"/>
      <c r="BT63" s="184"/>
      <c r="BU63" s="184"/>
      <c r="BV63" s="184"/>
      <c r="BW63" s="184"/>
      <c r="BX63" s="184"/>
      <c r="BY63" s="184"/>
      <c r="BZ63" s="184"/>
      <c r="CA63" s="184"/>
      <c r="CB63" s="184"/>
      <c r="CC63" s="184"/>
      <c r="CD63" s="184"/>
      <c r="CE63" s="184"/>
      <c r="CF63" s="184"/>
      <c r="CG63" s="184"/>
    </row>
    <row r="64" spans="1:85" x14ac:dyDescent="0.2">
      <c r="A64" s="186" t="s">
        <v>1606</v>
      </c>
      <c r="B64" s="186" t="s">
        <v>1607</v>
      </c>
      <c r="C64" s="152">
        <v>9.1</v>
      </c>
      <c r="D64" s="152">
        <v>18.600000000000001</v>
      </c>
      <c r="E64" s="206">
        <v>0.2</v>
      </c>
      <c r="F64" s="186">
        <v>0</v>
      </c>
      <c r="G64" s="186">
        <v>0</v>
      </c>
      <c r="H64" s="186">
        <v>0</v>
      </c>
      <c r="I64" s="186">
        <v>0</v>
      </c>
      <c r="J64" s="186">
        <v>0</v>
      </c>
      <c r="K64" s="186">
        <v>0</v>
      </c>
      <c r="L64" s="187">
        <v>0</v>
      </c>
      <c r="M64" s="187">
        <v>0</v>
      </c>
      <c r="N64" s="206">
        <v>0.2</v>
      </c>
      <c r="O64" s="206">
        <v>0.2</v>
      </c>
      <c r="P64" s="206">
        <v>0.2</v>
      </c>
      <c r="Q64" s="187">
        <v>0.3</v>
      </c>
      <c r="R64" s="187">
        <v>0</v>
      </c>
      <c r="S64" s="187">
        <v>0</v>
      </c>
      <c r="T64" s="187">
        <v>0</v>
      </c>
      <c r="U64" s="187">
        <v>0</v>
      </c>
      <c r="V64" s="186">
        <v>0</v>
      </c>
      <c r="W64" s="187">
        <v>0</v>
      </c>
      <c r="X64" s="187">
        <v>0</v>
      </c>
      <c r="Y64" s="187">
        <v>0.2</v>
      </c>
      <c r="Z64" s="187">
        <v>1.7</v>
      </c>
      <c r="AA64" s="186">
        <v>0</v>
      </c>
      <c r="AB64" s="187">
        <v>0</v>
      </c>
      <c r="AC64" s="187">
        <v>1.4</v>
      </c>
      <c r="AD64" s="187">
        <v>0.4</v>
      </c>
      <c r="AE64" s="186">
        <v>0</v>
      </c>
      <c r="AF64" s="186">
        <v>0</v>
      </c>
      <c r="AG64" s="186">
        <v>0</v>
      </c>
      <c r="AH64" s="186">
        <v>0</v>
      </c>
      <c r="AI64" s="186">
        <v>0</v>
      </c>
      <c r="AJ64" s="186">
        <v>0</v>
      </c>
      <c r="AK64" s="186">
        <v>0</v>
      </c>
      <c r="AL64" s="186">
        <v>0</v>
      </c>
      <c r="AM64" s="187">
        <v>0</v>
      </c>
      <c r="AN64" s="186">
        <v>0</v>
      </c>
      <c r="AO64" s="187">
        <v>0</v>
      </c>
      <c r="AP64" s="187">
        <v>0</v>
      </c>
      <c r="AQ64" s="186">
        <v>0</v>
      </c>
      <c r="AR64" s="186">
        <v>0</v>
      </c>
      <c r="AS64" s="186">
        <v>0</v>
      </c>
      <c r="AT64" s="186">
        <v>0</v>
      </c>
      <c r="AU64" s="186">
        <v>0</v>
      </c>
      <c r="AV64" s="186">
        <v>0</v>
      </c>
      <c r="AW64" s="186">
        <v>0</v>
      </c>
      <c r="AX64" s="186">
        <v>0</v>
      </c>
      <c r="AY64" s="186">
        <v>0</v>
      </c>
      <c r="AZ64" s="186">
        <v>0</v>
      </c>
      <c r="BA64" s="186">
        <v>0</v>
      </c>
      <c r="BB64" s="186">
        <v>0</v>
      </c>
      <c r="BC64" s="186">
        <v>0</v>
      </c>
      <c r="BD64" s="186">
        <v>0</v>
      </c>
      <c r="BE64" s="187">
        <v>0</v>
      </c>
      <c r="BF64" s="187">
        <v>0</v>
      </c>
      <c r="BG64" s="187">
        <v>0</v>
      </c>
      <c r="BH64" s="187">
        <v>0.3</v>
      </c>
      <c r="BI64" s="187">
        <v>0</v>
      </c>
      <c r="BJ64" s="184"/>
      <c r="BK64" s="184"/>
      <c r="BL64" s="184"/>
      <c r="BM64" s="184"/>
      <c r="BN64" s="184"/>
      <c r="BO64" s="184"/>
      <c r="BP64" s="184"/>
      <c r="BQ64" s="184"/>
      <c r="BR64" s="184"/>
      <c r="BS64" s="184"/>
      <c r="BT64" s="184"/>
      <c r="BU64" s="184"/>
      <c r="BV64" s="184"/>
      <c r="BW64" s="184"/>
      <c r="BX64" s="184"/>
      <c r="BY64" s="184"/>
      <c r="BZ64" s="184"/>
      <c r="CA64" s="184"/>
      <c r="CB64" s="184"/>
      <c r="CC64" s="184"/>
      <c r="CD64" s="184"/>
      <c r="CE64" s="184"/>
      <c r="CF64" s="184"/>
      <c r="CG64" s="184"/>
    </row>
    <row r="65" spans="1:85" x14ac:dyDescent="0.2">
      <c r="A65" s="186" t="s">
        <v>1608</v>
      </c>
      <c r="B65" s="186" t="s">
        <v>1609</v>
      </c>
      <c r="C65" s="160">
        <v>-6.7</v>
      </c>
      <c r="D65" s="160">
        <v>16.5</v>
      </c>
      <c r="E65" s="187">
        <v>0</v>
      </c>
      <c r="F65" s="186">
        <v>0</v>
      </c>
      <c r="G65" s="186">
        <v>0</v>
      </c>
      <c r="H65" s="186">
        <v>0</v>
      </c>
      <c r="I65" s="186">
        <v>0</v>
      </c>
      <c r="J65" s="186">
        <v>0</v>
      </c>
      <c r="K65" s="186">
        <v>0</v>
      </c>
      <c r="L65" s="187">
        <v>0</v>
      </c>
      <c r="M65" s="187">
        <v>0</v>
      </c>
      <c r="N65" s="187">
        <v>0</v>
      </c>
      <c r="O65" s="187">
        <v>0</v>
      </c>
      <c r="P65" s="187">
        <v>0</v>
      </c>
      <c r="Q65" s="187">
        <v>0</v>
      </c>
      <c r="R65" s="187">
        <v>0</v>
      </c>
      <c r="S65" s="187">
        <v>0</v>
      </c>
      <c r="T65" s="187">
        <v>0</v>
      </c>
      <c r="U65" s="187">
        <v>0.2</v>
      </c>
      <c r="V65" s="186">
        <v>1.7</v>
      </c>
      <c r="W65" s="187">
        <v>0.2</v>
      </c>
      <c r="X65" s="197">
        <v>0.4</v>
      </c>
      <c r="Y65" s="187">
        <v>0.2</v>
      </c>
      <c r="Z65" s="187">
        <v>0</v>
      </c>
      <c r="AA65" s="186">
        <v>0</v>
      </c>
      <c r="AB65" s="187">
        <v>0</v>
      </c>
      <c r="AC65" s="187">
        <v>0</v>
      </c>
      <c r="AD65" s="197">
        <v>0.2</v>
      </c>
      <c r="AE65" s="186">
        <v>0</v>
      </c>
      <c r="AF65" s="186">
        <v>0</v>
      </c>
      <c r="AG65" s="186">
        <v>1.7</v>
      </c>
      <c r="AH65" s="186">
        <v>0</v>
      </c>
      <c r="AI65" s="186">
        <v>0</v>
      </c>
      <c r="AJ65" s="186">
        <v>3.3</v>
      </c>
      <c r="AK65" s="186">
        <v>0</v>
      </c>
      <c r="AL65" s="186">
        <v>5</v>
      </c>
      <c r="AM65" s="187">
        <v>0</v>
      </c>
      <c r="AN65" s="186">
        <v>0</v>
      </c>
      <c r="AO65" s="187">
        <v>0</v>
      </c>
      <c r="AP65" s="187">
        <v>0</v>
      </c>
      <c r="AQ65" s="186">
        <v>0</v>
      </c>
      <c r="AR65" s="186">
        <v>0</v>
      </c>
      <c r="AS65" s="186">
        <v>0</v>
      </c>
      <c r="AT65" s="186">
        <v>0</v>
      </c>
      <c r="AU65" s="186">
        <v>0</v>
      </c>
      <c r="AV65" s="186">
        <v>0</v>
      </c>
      <c r="AW65" s="186">
        <v>0</v>
      </c>
      <c r="AX65" s="186">
        <v>0</v>
      </c>
      <c r="AY65" s="186">
        <v>0</v>
      </c>
      <c r="AZ65" s="186">
        <v>0</v>
      </c>
      <c r="BA65" s="186">
        <v>0</v>
      </c>
      <c r="BB65" s="186">
        <v>0</v>
      </c>
      <c r="BC65" s="186">
        <v>0</v>
      </c>
      <c r="BD65" s="186">
        <v>0</v>
      </c>
      <c r="BE65" s="187">
        <v>3.9</v>
      </c>
      <c r="BF65" s="197">
        <v>2.2999999999999998</v>
      </c>
      <c r="BG65" s="197">
        <v>2.9</v>
      </c>
      <c r="BH65" s="187">
        <v>0</v>
      </c>
      <c r="BI65" s="187">
        <v>0.8</v>
      </c>
      <c r="BJ65" s="184"/>
      <c r="BK65" s="184"/>
      <c r="BL65" s="184"/>
      <c r="BM65" s="184"/>
      <c r="BN65" s="184"/>
      <c r="BO65" s="184"/>
      <c r="BP65" s="184"/>
      <c r="BQ65" s="184"/>
      <c r="BR65" s="184"/>
      <c r="BS65" s="184"/>
      <c r="BT65" s="184"/>
      <c r="BU65" s="184"/>
      <c r="BV65" s="184"/>
      <c r="BW65" s="184"/>
      <c r="BX65" s="184"/>
      <c r="BY65" s="184"/>
      <c r="BZ65" s="184"/>
      <c r="CA65" s="184"/>
      <c r="CB65" s="184"/>
      <c r="CC65" s="184"/>
      <c r="CD65" s="184"/>
      <c r="CE65" s="184"/>
      <c r="CF65" s="184"/>
      <c r="CG65" s="184"/>
    </row>
    <row r="66" spans="1:85" x14ac:dyDescent="0.2">
      <c r="A66" s="186" t="s">
        <v>1610</v>
      </c>
      <c r="B66" s="186" t="s">
        <v>1611</v>
      </c>
      <c r="C66">
        <v>3.4</v>
      </c>
      <c r="D66">
        <v>24.9</v>
      </c>
      <c r="E66" s="187">
        <v>0</v>
      </c>
      <c r="F66" s="186">
        <v>0</v>
      </c>
      <c r="G66" s="186">
        <v>0</v>
      </c>
      <c r="H66" s="186">
        <v>0</v>
      </c>
      <c r="I66" s="186">
        <v>0</v>
      </c>
      <c r="J66" s="186">
        <v>0</v>
      </c>
      <c r="K66" s="186">
        <v>0</v>
      </c>
      <c r="L66" s="187">
        <v>0.2</v>
      </c>
      <c r="M66" s="187">
        <v>0.4</v>
      </c>
      <c r="N66" s="187">
        <v>0.2</v>
      </c>
      <c r="O66" s="187">
        <v>0</v>
      </c>
      <c r="P66" s="187">
        <v>0</v>
      </c>
      <c r="Q66" s="187">
        <v>0</v>
      </c>
      <c r="R66" s="187">
        <v>0</v>
      </c>
      <c r="S66" s="187">
        <v>0</v>
      </c>
      <c r="T66" s="187">
        <v>0</v>
      </c>
      <c r="U66" s="187">
        <v>0</v>
      </c>
      <c r="V66" s="186">
        <v>0</v>
      </c>
      <c r="W66" s="187">
        <v>0.2</v>
      </c>
      <c r="X66" s="187">
        <v>0.6</v>
      </c>
      <c r="Y66" s="187">
        <v>0.2</v>
      </c>
      <c r="Z66" s="187">
        <v>0</v>
      </c>
      <c r="AA66" s="186">
        <v>0</v>
      </c>
      <c r="AB66" s="187">
        <v>0</v>
      </c>
      <c r="AC66" s="187">
        <v>0</v>
      </c>
      <c r="AD66" s="187">
        <v>0.2</v>
      </c>
      <c r="AE66" s="186">
        <v>0</v>
      </c>
      <c r="AF66" s="186">
        <v>0</v>
      </c>
      <c r="AG66" s="186">
        <v>0</v>
      </c>
      <c r="AH66" s="186">
        <v>0</v>
      </c>
      <c r="AI66" s="186">
        <v>0</v>
      </c>
      <c r="AJ66" s="186">
        <v>0</v>
      </c>
      <c r="AK66" s="186">
        <v>0</v>
      </c>
      <c r="AL66" s="186">
        <v>0</v>
      </c>
      <c r="AM66" s="187">
        <v>0</v>
      </c>
      <c r="AN66" s="186">
        <v>0</v>
      </c>
      <c r="AO66" s="187">
        <v>0</v>
      </c>
      <c r="AP66" s="187">
        <v>0</v>
      </c>
      <c r="AQ66" s="186">
        <v>0</v>
      </c>
      <c r="AR66" s="186">
        <v>0</v>
      </c>
      <c r="AS66" s="186">
        <v>0</v>
      </c>
      <c r="AT66" s="186">
        <v>0</v>
      </c>
      <c r="AU66" s="186">
        <v>0</v>
      </c>
      <c r="AV66" s="186">
        <v>0</v>
      </c>
      <c r="AW66" s="186">
        <v>0</v>
      </c>
      <c r="AX66" s="186">
        <v>0</v>
      </c>
      <c r="AY66" s="186">
        <v>0</v>
      </c>
      <c r="AZ66" s="186">
        <v>0</v>
      </c>
      <c r="BA66" s="186">
        <v>0</v>
      </c>
      <c r="BB66" s="186">
        <v>0</v>
      </c>
      <c r="BC66" s="186">
        <v>0</v>
      </c>
      <c r="BD66" s="186">
        <v>0</v>
      </c>
      <c r="BE66" s="187">
        <v>0</v>
      </c>
      <c r="BF66" s="187">
        <v>0</v>
      </c>
      <c r="BG66" s="187">
        <v>0</v>
      </c>
      <c r="BH66" s="187">
        <v>2.2999999999999998</v>
      </c>
      <c r="BI66" s="187">
        <v>0</v>
      </c>
      <c r="BJ66" s="184"/>
      <c r="BK66" s="184"/>
      <c r="BL66" s="184"/>
      <c r="BM66" s="184"/>
      <c r="BN66" s="184"/>
      <c r="BO66" s="184"/>
      <c r="BP66" s="184"/>
      <c r="BQ66" s="184"/>
      <c r="BR66" s="184"/>
      <c r="BS66" s="184"/>
      <c r="BT66" s="184"/>
      <c r="BU66" s="184"/>
      <c r="BV66" s="184"/>
      <c r="BW66" s="184"/>
      <c r="BX66" s="184"/>
      <c r="BY66" s="184"/>
      <c r="BZ66" s="184"/>
      <c r="CA66" s="184"/>
      <c r="CB66" s="184"/>
      <c r="CC66" s="184"/>
      <c r="CD66" s="184"/>
      <c r="CE66" s="184"/>
      <c r="CF66" s="184"/>
      <c r="CG66" s="184"/>
    </row>
    <row r="67" spans="1:85" x14ac:dyDescent="0.2">
      <c r="A67" s="186" t="s">
        <v>1612</v>
      </c>
      <c r="B67" s="186" t="s">
        <v>1613</v>
      </c>
      <c r="C67" s="208">
        <v>-3.7</v>
      </c>
      <c r="D67" s="208">
        <v>27.7</v>
      </c>
      <c r="E67" s="187">
        <v>1</v>
      </c>
      <c r="F67" s="186">
        <v>0</v>
      </c>
      <c r="G67" s="186">
        <v>0</v>
      </c>
      <c r="H67" s="186">
        <v>0</v>
      </c>
      <c r="I67" s="186">
        <v>0</v>
      </c>
      <c r="J67" s="186">
        <v>0</v>
      </c>
      <c r="K67" s="186">
        <v>0</v>
      </c>
      <c r="L67" s="187">
        <v>2.2000000000000002</v>
      </c>
      <c r="M67" s="187">
        <v>8.9</v>
      </c>
      <c r="N67" s="187">
        <v>0.5</v>
      </c>
      <c r="O67" s="187">
        <v>1.9</v>
      </c>
      <c r="P67" s="187">
        <v>1.5</v>
      </c>
      <c r="Q67" s="187">
        <v>1.5</v>
      </c>
      <c r="R67" s="187">
        <v>0</v>
      </c>
      <c r="S67" s="187">
        <v>0</v>
      </c>
      <c r="T67" s="187">
        <v>0</v>
      </c>
      <c r="U67" s="187">
        <v>4.3</v>
      </c>
      <c r="V67" s="186">
        <v>5.3</v>
      </c>
      <c r="W67" s="187">
        <v>1.6</v>
      </c>
      <c r="X67" s="187">
        <v>0.6</v>
      </c>
      <c r="Y67" s="187">
        <v>0.8</v>
      </c>
      <c r="Z67" s="187">
        <v>1.7</v>
      </c>
      <c r="AA67" s="186">
        <v>8</v>
      </c>
      <c r="AB67" s="187">
        <v>2</v>
      </c>
      <c r="AC67" s="187">
        <v>2.1</v>
      </c>
      <c r="AD67" s="187">
        <v>1.5</v>
      </c>
      <c r="AE67" s="186">
        <v>0</v>
      </c>
      <c r="AF67" s="186">
        <v>0</v>
      </c>
      <c r="AG67" s="186">
        <v>0</v>
      </c>
      <c r="AH67" s="186">
        <v>0</v>
      </c>
      <c r="AI67" s="186">
        <v>0</v>
      </c>
      <c r="AJ67" s="186">
        <v>0</v>
      </c>
      <c r="AK67" s="186">
        <v>3.4</v>
      </c>
      <c r="AL67" s="186">
        <v>0</v>
      </c>
      <c r="AM67" s="187">
        <v>0</v>
      </c>
      <c r="AN67" s="186">
        <v>0</v>
      </c>
      <c r="AO67" s="187">
        <v>0</v>
      </c>
      <c r="AP67" s="187">
        <v>0</v>
      </c>
      <c r="AQ67" s="186">
        <v>0</v>
      </c>
      <c r="AR67" s="186">
        <v>0</v>
      </c>
      <c r="AS67" s="186">
        <v>0</v>
      </c>
      <c r="AT67" s="186">
        <v>0</v>
      </c>
      <c r="AU67" s="186">
        <v>0</v>
      </c>
      <c r="AV67" s="186">
        <v>0</v>
      </c>
      <c r="AW67" s="186">
        <v>0</v>
      </c>
      <c r="AX67" s="186">
        <v>0</v>
      </c>
      <c r="AY67" s="186">
        <v>0</v>
      </c>
      <c r="AZ67" s="186">
        <v>0</v>
      </c>
      <c r="BA67" s="186">
        <v>0</v>
      </c>
      <c r="BB67" s="186">
        <v>0</v>
      </c>
      <c r="BC67" s="186">
        <v>0</v>
      </c>
      <c r="BD67" s="186">
        <v>0</v>
      </c>
      <c r="BE67" s="187">
        <v>0</v>
      </c>
      <c r="BF67" s="187">
        <v>0.8</v>
      </c>
      <c r="BG67" s="187">
        <v>0</v>
      </c>
      <c r="BH67" s="187">
        <v>3.1</v>
      </c>
      <c r="BI67" s="187">
        <v>0.9</v>
      </c>
      <c r="BJ67" s="184"/>
      <c r="BK67" s="184"/>
      <c r="BL67" s="184"/>
      <c r="BM67" s="184"/>
      <c r="BN67" s="184"/>
      <c r="BO67" s="184"/>
      <c r="BP67" s="184"/>
      <c r="BQ67" s="184"/>
      <c r="BR67" s="184"/>
      <c r="BS67" s="184"/>
      <c r="BT67" s="184"/>
      <c r="BU67" s="184"/>
      <c r="BV67" s="184"/>
      <c r="BW67" s="184"/>
      <c r="BX67" s="184"/>
      <c r="BY67" s="184"/>
      <c r="BZ67" s="184"/>
      <c r="CA67" s="184"/>
      <c r="CB67" s="184"/>
      <c r="CC67" s="184"/>
      <c r="CD67" s="184"/>
      <c r="CE67" s="184"/>
      <c r="CF67" s="184"/>
      <c r="CG67" s="184"/>
    </row>
    <row r="68" spans="1:85" x14ac:dyDescent="0.2">
      <c r="A68" s="186" t="s">
        <v>1614</v>
      </c>
      <c r="B68" s="186" t="s">
        <v>1615</v>
      </c>
      <c r="C68">
        <v>7.4</v>
      </c>
      <c r="D68">
        <v>16.600000000000001</v>
      </c>
      <c r="E68" s="187">
        <v>0</v>
      </c>
      <c r="F68" s="186">
        <v>0</v>
      </c>
      <c r="G68" s="186">
        <v>0</v>
      </c>
      <c r="H68" s="186">
        <v>0</v>
      </c>
      <c r="I68" s="186">
        <v>0</v>
      </c>
      <c r="J68" s="186">
        <v>0</v>
      </c>
      <c r="K68" s="186">
        <v>0</v>
      </c>
      <c r="L68" s="187">
        <v>0</v>
      </c>
      <c r="M68" s="187">
        <v>0</v>
      </c>
      <c r="N68" s="187">
        <v>0</v>
      </c>
      <c r="O68" s="187">
        <v>0</v>
      </c>
      <c r="P68" s="187">
        <v>0</v>
      </c>
      <c r="Q68" s="197">
        <v>0.3</v>
      </c>
      <c r="R68" s="187">
        <v>0</v>
      </c>
      <c r="S68" s="197">
        <v>0.5</v>
      </c>
      <c r="T68" s="187">
        <v>0</v>
      </c>
      <c r="U68" s="187">
        <v>0.2</v>
      </c>
      <c r="V68" s="186">
        <v>0</v>
      </c>
      <c r="W68" s="187">
        <v>2.2999999999999998</v>
      </c>
      <c r="X68" s="206">
        <v>3.1</v>
      </c>
      <c r="Y68" s="187">
        <v>1</v>
      </c>
      <c r="Z68" s="197">
        <v>1.1000000000000001</v>
      </c>
      <c r="AA68" s="186">
        <v>0</v>
      </c>
      <c r="AB68" s="197">
        <v>3</v>
      </c>
      <c r="AC68" s="197">
        <v>2.1</v>
      </c>
      <c r="AD68" s="206">
        <v>3.3</v>
      </c>
      <c r="AE68" s="186">
        <v>0</v>
      </c>
      <c r="AF68" s="186">
        <v>0</v>
      </c>
      <c r="AG68" s="186">
        <v>0</v>
      </c>
      <c r="AH68" s="186">
        <v>0</v>
      </c>
      <c r="AI68" s="186">
        <v>0</v>
      </c>
      <c r="AJ68" s="186">
        <v>0</v>
      </c>
      <c r="AK68" s="186">
        <v>0</v>
      </c>
      <c r="AL68" s="186">
        <v>0</v>
      </c>
      <c r="AM68" s="187">
        <v>0</v>
      </c>
      <c r="AN68" s="186">
        <v>0</v>
      </c>
      <c r="AO68" s="187">
        <v>0</v>
      </c>
      <c r="AP68" s="197">
        <v>0.5</v>
      </c>
      <c r="AQ68" s="186">
        <v>0</v>
      </c>
      <c r="AR68" s="186">
        <v>0</v>
      </c>
      <c r="AS68" s="186">
        <v>0</v>
      </c>
      <c r="AT68" s="186">
        <v>0</v>
      </c>
      <c r="AU68" s="186">
        <v>0</v>
      </c>
      <c r="AV68" s="186">
        <v>0</v>
      </c>
      <c r="AW68" s="186">
        <v>0</v>
      </c>
      <c r="AX68" s="186">
        <v>0</v>
      </c>
      <c r="AY68" s="186">
        <v>0</v>
      </c>
      <c r="AZ68" s="186">
        <v>0</v>
      </c>
      <c r="BA68" s="186">
        <v>0</v>
      </c>
      <c r="BB68" s="186">
        <v>0</v>
      </c>
      <c r="BC68" s="186">
        <v>0</v>
      </c>
      <c r="BD68" s="186">
        <v>0</v>
      </c>
      <c r="BE68" s="187">
        <v>0</v>
      </c>
      <c r="BF68" s="187">
        <v>0</v>
      </c>
      <c r="BG68" s="187">
        <v>0.8</v>
      </c>
      <c r="BH68" s="187">
        <v>0</v>
      </c>
      <c r="BI68" s="187">
        <v>0.9</v>
      </c>
      <c r="BJ68" s="184"/>
      <c r="BK68" s="184"/>
      <c r="BL68" s="184"/>
      <c r="BM68" s="184"/>
      <c r="BN68" s="184"/>
      <c r="BO68" s="184"/>
      <c r="BP68" s="184"/>
      <c r="BQ68" s="184"/>
      <c r="BR68" s="184"/>
      <c r="BS68" s="184"/>
      <c r="BT68" s="184"/>
      <c r="BU68" s="184"/>
      <c r="BV68" s="184"/>
      <c r="BW68" s="184"/>
      <c r="BX68" s="184"/>
      <c r="BY68" s="184"/>
      <c r="BZ68" s="184"/>
      <c r="CA68" s="184"/>
      <c r="CB68" s="184"/>
      <c r="CC68" s="184"/>
      <c r="CD68" s="184"/>
      <c r="CE68" s="184"/>
      <c r="CF68" s="184"/>
      <c r="CG68" s="184"/>
    </row>
    <row r="69" spans="1:85" x14ac:dyDescent="0.2">
      <c r="A69" s="180" t="s">
        <v>1616</v>
      </c>
      <c r="B69" s="180" t="s">
        <v>1617</v>
      </c>
      <c r="C69" s="22">
        <v>11.3</v>
      </c>
      <c r="D69" s="22">
        <v>13.8</v>
      </c>
      <c r="E69" s="203">
        <v>0.4</v>
      </c>
      <c r="F69" s="180">
        <v>0</v>
      </c>
      <c r="G69" s="180">
        <v>0</v>
      </c>
      <c r="H69" s="180">
        <v>0</v>
      </c>
      <c r="I69" s="180">
        <v>0</v>
      </c>
      <c r="J69" s="180">
        <v>0</v>
      </c>
      <c r="K69" s="180">
        <v>0</v>
      </c>
      <c r="L69" s="209">
        <v>0.2</v>
      </c>
      <c r="M69" s="203">
        <v>0.2</v>
      </c>
      <c r="N69" s="210">
        <v>0.3</v>
      </c>
      <c r="O69" s="203">
        <v>0.2</v>
      </c>
      <c r="P69" s="203">
        <v>0.2</v>
      </c>
      <c r="Q69" s="211">
        <v>0.3</v>
      </c>
      <c r="R69" s="212">
        <v>0.3</v>
      </c>
      <c r="S69" s="185">
        <v>0</v>
      </c>
      <c r="T69" s="185">
        <v>0</v>
      </c>
      <c r="U69" s="209">
        <v>0.2</v>
      </c>
      <c r="V69" s="192">
        <v>3.5</v>
      </c>
      <c r="W69" s="185">
        <v>1.4</v>
      </c>
      <c r="X69" s="185">
        <v>1.2</v>
      </c>
      <c r="Y69" s="185">
        <v>3.3</v>
      </c>
      <c r="Z69" s="185">
        <v>2.2999999999999998</v>
      </c>
      <c r="AA69" s="180">
        <v>0</v>
      </c>
      <c r="AB69" s="185">
        <v>0</v>
      </c>
      <c r="AC69" s="185">
        <v>1.4</v>
      </c>
      <c r="AD69" s="185">
        <v>0.4</v>
      </c>
      <c r="AE69" s="180">
        <v>0</v>
      </c>
      <c r="AF69" s="180">
        <v>2.5</v>
      </c>
      <c r="AG69" s="180">
        <v>3.4</v>
      </c>
      <c r="AH69" s="180">
        <v>0</v>
      </c>
      <c r="AI69" s="180">
        <v>0</v>
      </c>
      <c r="AJ69" s="180">
        <v>0</v>
      </c>
      <c r="AK69" s="180">
        <v>0</v>
      </c>
      <c r="AL69" s="180">
        <v>0</v>
      </c>
      <c r="AM69" s="185">
        <v>0</v>
      </c>
      <c r="AN69" s="180">
        <v>0</v>
      </c>
      <c r="AO69" s="185">
        <v>0.3</v>
      </c>
      <c r="AP69" s="185">
        <v>0.5</v>
      </c>
      <c r="AQ69" s="180">
        <v>0</v>
      </c>
      <c r="AR69" s="180">
        <v>0</v>
      </c>
      <c r="AS69" s="180">
        <v>0</v>
      </c>
      <c r="AT69" s="180">
        <v>0</v>
      </c>
      <c r="AU69" s="180">
        <v>0</v>
      </c>
      <c r="AV69" s="180">
        <v>0</v>
      </c>
      <c r="AW69" s="180">
        <v>0</v>
      </c>
      <c r="AX69" s="180">
        <v>0</v>
      </c>
      <c r="AY69" s="180">
        <v>0</v>
      </c>
      <c r="AZ69" s="180">
        <v>0</v>
      </c>
      <c r="BA69" s="180">
        <v>0</v>
      </c>
      <c r="BB69" s="180">
        <v>0</v>
      </c>
      <c r="BC69" s="180">
        <v>0</v>
      </c>
      <c r="BD69" s="180">
        <v>0</v>
      </c>
      <c r="BE69" s="185">
        <v>2.4</v>
      </c>
      <c r="BF69" s="185">
        <v>4</v>
      </c>
      <c r="BG69" s="185">
        <v>6.2</v>
      </c>
      <c r="BH69" s="185">
        <v>2.6</v>
      </c>
      <c r="BI69" s="185">
        <v>0</v>
      </c>
      <c r="BJ69" s="184"/>
      <c r="BK69" s="184"/>
      <c r="BL69" s="184"/>
      <c r="BM69" s="184"/>
      <c r="BN69" s="184"/>
      <c r="BO69" s="184"/>
      <c r="BP69" s="184"/>
      <c r="BQ69" s="184"/>
      <c r="BR69" s="184"/>
      <c r="BS69" s="184"/>
      <c r="BT69" s="184"/>
      <c r="BU69" s="184"/>
      <c r="BV69" s="184"/>
      <c r="BW69" s="184"/>
      <c r="BX69" s="184"/>
      <c r="BY69" s="184"/>
      <c r="BZ69" s="184"/>
      <c r="CA69" s="184"/>
      <c r="CB69" s="184"/>
      <c r="CC69" s="184"/>
      <c r="CD69" s="184"/>
      <c r="CE69" s="184"/>
      <c r="CF69" s="184"/>
      <c r="CG69" s="184"/>
    </row>
    <row r="70" spans="1:85" x14ac:dyDescent="0.2">
      <c r="A70" s="180" t="s">
        <v>1618</v>
      </c>
      <c r="B70" s="180" t="s">
        <v>1619</v>
      </c>
      <c r="C70" s="3">
        <v>-6.7</v>
      </c>
      <c r="D70" s="3">
        <v>24.2</v>
      </c>
      <c r="E70" s="185">
        <v>0.8</v>
      </c>
      <c r="F70" s="180">
        <v>0</v>
      </c>
      <c r="G70" s="180">
        <v>0</v>
      </c>
      <c r="H70" s="180">
        <v>0</v>
      </c>
      <c r="I70" s="180">
        <v>0</v>
      </c>
      <c r="J70" s="180">
        <v>0</v>
      </c>
      <c r="K70" s="180">
        <v>0</v>
      </c>
      <c r="L70" s="185">
        <v>0.6</v>
      </c>
      <c r="M70" s="185">
        <v>1.4</v>
      </c>
      <c r="N70" s="185">
        <v>1.1000000000000001</v>
      </c>
      <c r="O70" s="185">
        <v>1.4</v>
      </c>
      <c r="P70" s="185">
        <v>0.7</v>
      </c>
      <c r="Q70" s="185">
        <v>3.3</v>
      </c>
      <c r="R70" s="185">
        <v>0.3</v>
      </c>
      <c r="S70" s="185">
        <v>0</v>
      </c>
      <c r="T70" s="185">
        <v>0.4</v>
      </c>
      <c r="U70" s="185">
        <v>1.2</v>
      </c>
      <c r="V70" s="180">
        <v>1.8</v>
      </c>
      <c r="W70" s="185">
        <v>0.7</v>
      </c>
      <c r="X70" s="185">
        <v>0.8</v>
      </c>
      <c r="Y70" s="185">
        <v>1</v>
      </c>
      <c r="Z70" s="185">
        <v>0.6</v>
      </c>
      <c r="AA70" s="180">
        <v>0</v>
      </c>
      <c r="AB70" s="185">
        <v>0.5</v>
      </c>
      <c r="AC70" s="185">
        <v>2.1</v>
      </c>
      <c r="AD70" s="185">
        <v>1.3</v>
      </c>
      <c r="AE70" s="180">
        <v>0</v>
      </c>
      <c r="AF70" s="180">
        <v>2.5</v>
      </c>
      <c r="AG70" s="180">
        <v>0</v>
      </c>
      <c r="AH70" s="180">
        <v>17</v>
      </c>
      <c r="AI70" s="180">
        <v>0</v>
      </c>
      <c r="AJ70" s="180">
        <v>0</v>
      </c>
      <c r="AK70" s="180">
        <v>3.4</v>
      </c>
      <c r="AL70" s="180">
        <v>0</v>
      </c>
      <c r="AM70" s="185">
        <v>0</v>
      </c>
      <c r="AN70" s="180">
        <v>2.9</v>
      </c>
      <c r="AO70" s="185">
        <v>0.3</v>
      </c>
      <c r="AP70" s="185">
        <v>0</v>
      </c>
      <c r="AQ70" s="180">
        <v>0</v>
      </c>
      <c r="AR70" s="180">
        <v>0</v>
      </c>
      <c r="AS70" s="180">
        <v>0</v>
      </c>
      <c r="AT70" s="180">
        <v>0</v>
      </c>
      <c r="AU70" s="180">
        <v>0</v>
      </c>
      <c r="AV70" s="180">
        <v>0</v>
      </c>
      <c r="AW70" s="180">
        <v>0</v>
      </c>
      <c r="AX70" s="180">
        <v>0</v>
      </c>
      <c r="AY70" s="180">
        <v>0</v>
      </c>
      <c r="AZ70" s="180">
        <v>0</v>
      </c>
      <c r="BA70" s="180">
        <v>0</v>
      </c>
      <c r="BB70" s="180">
        <v>0</v>
      </c>
      <c r="BC70" s="180">
        <v>0</v>
      </c>
      <c r="BD70" s="180">
        <v>0</v>
      </c>
      <c r="BE70" s="185">
        <v>0</v>
      </c>
      <c r="BF70" s="185">
        <v>0</v>
      </c>
      <c r="BG70" s="185">
        <v>0</v>
      </c>
      <c r="BH70" s="185">
        <v>0</v>
      </c>
      <c r="BI70" s="185">
        <v>0</v>
      </c>
      <c r="BJ70" s="184"/>
      <c r="BK70" s="184"/>
      <c r="BL70" s="184"/>
      <c r="BM70" s="184"/>
      <c r="BN70" s="184"/>
      <c r="BO70" s="184"/>
      <c r="BP70" s="184"/>
      <c r="BQ70" s="184"/>
      <c r="BR70" s="184"/>
      <c r="BS70" s="184"/>
      <c r="BT70" s="184"/>
      <c r="BU70" s="184"/>
      <c r="BV70" s="184"/>
      <c r="BW70" s="184"/>
      <c r="BX70" s="184"/>
      <c r="BY70" s="184"/>
      <c r="BZ70" s="184"/>
      <c r="CA70" s="184"/>
      <c r="CB70" s="184"/>
      <c r="CC70" s="184"/>
      <c r="CD70" s="184"/>
      <c r="CE70" s="184"/>
      <c r="CF70" s="184"/>
      <c r="CG70" s="184"/>
    </row>
    <row r="71" spans="1:85" x14ac:dyDescent="0.2">
      <c r="A71" s="186" t="s">
        <v>1620</v>
      </c>
      <c r="B71" s="186" t="s">
        <v>1621</v>
      </c>
      <c r="C71">
        <v>13.6</v>
      </c>
      <c r="D71">
        <v>27.7</v>
      </c>
      <c r="E71" s="187">
        <v>0</v>
      </c>
      <c r="F71" s="186">
        <v>0</v>
      </c>
      <c r="G71" s="186">
        <v>0</v>
      </c>
      <c r="H71" s="186">
        <v>0</v>
      </c>
      <c r="I71" s="186">
        <v>0</v>
      </c>
      <c r="J71" s="186">
        <v>0</v>
      </c>
      <c r="K71" s="186">
        <v>0</v>
      </c>
      <c r="L71" s="187">
        <v>0</v>
      </c>
      <c r="M71" s="187">
        <v>0</v>
      </c>
      <c r="N71" s="187">
        <v>0</v>
      </c>
      <c r="O71" s="187">
        <v>0.2</v>
      </c>
      <c r="P71" s="187">
        <v>0.2</v>
      </c>
      <c r="Q71" s="187">
        <v>0</v>
      </c>
      <c r="R71" s="187">
        <v>0</v>
      </c>
      <c r="S71" s="187">
        <v>0</v>
      </c>
      <c r="T71" s="187">
        <v>0</v>
      </c>
      <c r="U71" s="187">
        <v>0</v>
      </c>
      <c r="V71" s="186">
        <v>0</v>
      </c>
      <c r="W71" s="193">
        <v>0.2</v>
      </c>
      <c r="X71" s="187">
        <v>0.2</v>
      </c>
      <c r="Y71" s="187">
        <v>0.5</v>
      </c>
      <c r="Z71" s="187">
        <v>0</v>
      </c>
      <c r="AA71" s="186">
        <v>0</v>
      </c>
      <c r="AB71" s="187">
        <v>0</v>
      </c>
      <c r="AC71" s="187">
        <v>0</v>
      </c>
      <c r="AD71" s="187">
        <v>0.2</v>
      </c>
      <c r="AE71" s="186">
        <v>0</v>
      </c>
      <c r="AF71" s="186">
        <v>0</v>
      </c>
      <c r="AG71" s="186">
        <v>0</v>
      </c>
      <c r="AH71" s="186">
        <v>2.1</v>
      </c>
      <c r="AI71" s="186">
        <v>0</v>
      </c>
      <c r="AJ71" s="186">
        <v>0</v>
      </c>
      <c r="AK71" s="186">
        <v>0</v>
      </c>
      <c r="AL71" s="186">
        <v>0</v>
      </c>
      <c r="AM71" s="187">
        <v>0.6</v>
      </c>
      <c r="AN71" s="186">
        <v>0</v>
      </c>
      <c r="AO71" s="187">
        <v>0</v>
      </c>
      <c r="AP71" s="187">
        <v>0</v>
      </c>
      <c r="AQ71" s="186">
        <v>0</v>
      </c>
      <c r="AR71" s="186">
        <v>0</v>
      </c>
      <c r="AS71" s="186">
        <v>0</v>
      </c>
      <c r="AT71" s="186">
        <v>0</v>
      </c>
      <c r="AU71" s="186">
        <v>0</v>
      </c>
      <c r="AV71" s="186">
        <v>0</v>
      </c>
      <c r="AW71" s="186">
        <v>0</v>
      </c>
      <c r="AX71" s="186">
        <v>0</v>
      </c>
      <c r="AY71" s="186">
        <v>0</v>
      </c>
      <c r="AZ71" s="186">
        <v>0</v>
      </c>
      <c r="BA71" s="186">
        <v>0</v>
      </c>
      <c r="BB71" s="186">
        <v>0</v>
      </c>
      <c r="BC71" s="186">
        <v>0</v>
      </c>
      <c r="BD71" s="186">
        <v>0</v>
      </c>
      <c r="BE71" s="187">
        <v>0</v>
      </c>
      <c r="BF71" s="187">
        <v>0</v>
      </c>
      <c r="BG71" s="193">
        <v>0.8</v>
      </c>
      <c r="BH71" s="187">
        <v>0</v>
      </c>
      <c r="BI71" s="187">
        <v>0</v>
      </c>
      <c r="BJ71" s="184"/>
      <c r="BK71" s="184"/>
      <c r="BL71" s="184"/>
      <c r="BM71" s="184"/>
      <c r="BN71" s="184"/>
      <c r="BO71" s="184"/>
      <c r="BP71" s="184"/>
      <c r="BQ71" s="184"/>
      <c r="BR71" s="184"/>
      <c r="BS71" s="184"/>
      <c r="BT71" s="184"/>
      <c r="BU71" s="184"/>
      <c r="BV71" s="184"/>
      <c r="BW71" s="184"/>
      <c r="BX71" s="184"/>
      <c r="BY71" s="184"/>
      <c r="BZ71" s="184"/>
      <c r="CA71" s="184"/>
      <c r="CB71" s="184"/>
      <c r="CC71" s="184"/>
      <c r="CD71" s="184"/>
      <c r="CE71" s="184"/>
      <c r="CF71" s="184"/>
      <c r="CG71" s="184"/>
    </row>
    <row r="72" spans="1:85" x14ac:dyDescent="0.2">
      <c r="A72" s="186" t="s">
        <v>1622</v>
      </c>
      <c r="B72" s="186" t="s">
        <v>83</v>
      </c>
      <c r="C72">
        <v>12.9</v>
      </c>
      <c r="D72">
        <v>27.7</v>
      </c>
      <c r="E72" s="187">
        <v>0</v>
      </c>
      <c r="F72" s="186">
        <v>0</v>
      </c>
      <c r="G72" s="186">
        <v>0</v>
      </c>
      <c r="H72" s="186">
        <v>0</v>
      </c>
      <c r="I72" s="186">
        <v>0</v>
      </c>
      <c r="J72" s="186">
        <v>0</v>
      </c>
      <c r="K72" s="186">
        <v>0</v>
      </c>
      <c r="L72" s="187">
        <v>0</v>
      </c>
      <c r="M72" s="187">
        <v>0</v>
      </c>
      <c r="N72" s="187">
        <v>0</v>
      </c>
      <c r="O72" s="187">
        <v>0</v>
      </c>
      <c r="P72" s="187">
        <v>0</v>
      </c>
      <c r="Q72" s="187">
        <v>0</v>
      </c>
      <c r="R72" s="187">
        <v>0</v>
      </c>
      <c r="S72" s="187">
        <v>0</v>
      </c>
      <c r="T72" s="187">
        <v>0</v>
      </c>
      <c r="U72" s="187">
        <v>0</v>
      </c>
      <c r="V72" s="186">
        <v>0</v>
      </c>
      <c r="W72" s="187">
        <v>0.2</v>
      </c>
      <c r="X72" s="187">
        <v>0</v>
      </c>
      <c r="Y72" s="187">
        <v>0</v>
      </c>
      <c r="Z72" s="187">
        <v>0</v>
      </c>
      <c r="AA72" s="186">
        <v>0</v>
      </c>
      <c r="AB72" s="187">
        <v>0</v>
      </c>
      <c r="AC72" s="187">
        <v>0</v>
      </c>
      <c r="AD72" s="187">
        <v>0</v>
      </c>
      <c r="AE72" s="186">
        <v>0</v>
      </c>
      <c r="AF72" s="186">
        <v>0</v>
      </c>
      <c r="AG72" s="186">
        <v>0</v>
      </c>
      <c r="AH72" s="186">
        <v>0</v>
      </c>
      <c r="AI72" s="186">
        <v>0</v>
      </c>
      <c r="AJ72" s="186">
        <v>0</v>
      </c>
      <c r="AK72" s="186">
        <v>0</v>
      </c>
      <c r="AL72" s="186">
        <v>0</v>
      </c>
      <c r="AM72" s="187">
        <v>0</v>
      </c>
      <c r="AN72" s="186">
        <v>0</v>
      </c>
      <c r="AO72" s="187">
        <v>0</v>
      </c>
      <c r="AP72" s="187">
        <v>0</v>
      </c>
      <c r="AQ72" s="186">
        <v>0</v>
      </c>
      <c r="AR72" s="186">
        <v>0</v>
      </c>
      <c r="AS72" s="186">
        <v>0</v>
      </c>
      <c r="AT72" s="186">
        <v>0</v>
      </c>
      <c r="AU72" s="186">
        <v>0</v>
      </c>
      <c r="AV72" s="186">
        <v>0</v>
      </c>
      <c r="AW72" s="186">
        <v>0</v>
      </c>
      <c r="AX72" s="186">
        <v>0</v>
      </c>
      <c r="AY72" s="186">
        <v>0</v>
      </c>
      <c r="AZ72" s="186">
        <v>0</v>
      </c>
      <c r="BA72" s="186">
        <v>0</v>
      </c>
      <c r="BB72" s="186">
        <v>0</v>
      </c>
      <c r="BC72" s="186">
        <v>0</v>
      </c>
      <c r="BD72" s="186">
        <v>0</v>
      </c>
      <c r="BE72" s="187">
        <v>0</v>
      </c>
      <c r="BF72" s="187">
        <v>0</v>
      </c>
      <c r="BG72" s="187">
        <v>0</v>
      </c>
      <c r="BH72" s="187">
        <v>0.5</v>
      </c>
      <c r="BI72" s="187">
        <v>0</v>
      </c>
      <c r="BJ72" s="184"/>
      <c r="BK72" s="184"/>
      <c r="BL72" s="184"/>
      <c r="BM72" s="184"/>
      <c r="BN72" s="184"/>
      <c r="BO72" s="184"/>
      <c r="BP72" s="184"/>
      <c r="BQ72" s="184"/>
      <c r="BR72" s="184"/>
      <c r="BS72" s="184"/>
      <c r="BT72" s="184"/>
      <c r="BU72" s="184"/>
      <c r="BV72" s="184"/>
      <c r="BW72" s="184"/>
      <c r="BX72" s="184"/>
      <c r="BY72" s="184"/>
      <c r="BZ72" s="184"/>
      <c r="CA72" s="184"/>
      <c r="CB72" s="184"/>
      <c r="CC72" s="184"/>
      <c r="CD72" s="184"/>
      <c r="CE72" s="184"/>
      <c r="CF72" s="184"/>
      <c r="CG72" s="184"/>
    </row>
    <row r="73" spans="1:85" x14ac:dyDescent="0.2">
      <c r="A73" s="186" t="s">
        <v>1623</v>
      </c>
      <c r="B73" s="186" t="s">
        <v>1623</v>
      </c>
      <c r="C73" s="186" t="s">
        <v>1507</v>
      </c>
      <c r="D73" s="186"/>
      <c r="E73" s="187">
        <v>0.2</v>
      </c>
      <c r="F73" s="186">
        <v>0</v>
      </c>
      <c r="G73" s="186">
        <v>0</v>
      </c>
      <c r="H73" s="186">
        <v>0</v>
      </c>
      <c r="I73" s="186">
        <v>0</v>
      </c>
      <c r="J73" s="186">
        <v>0</v>
      </c>
      <c r="K73" s="186">
        <v>0</v>
      </c>
      <c r="L73" s="187">
        <v>0</v>
      </c>
      <c r="M73" s="187">
        <v>0</v>
      </c>
      <c r="N73" s="187">
        <v>0</v>
      </c>
      <c r="O73" s="187">
        <v>0</v>
      </c>
      <c r="P73" s="187">
        <v>0.2</v>
      </c>
      <c r="Q73" s="187">
        <v>0</v>
      </c>
      <c r="R73" s="187">
        <v>0</v>
      </c>
      <c r="S73" s="187">
        <v>0</v>
      </c>
      <c r="T73" s="187">
        <v>0</v>
      </c>
      <c r="U73" s="187">
        <v>0</v>
      </c>
      <c r="V73" s="186">
        <v>0</v>
      </c>
      <c r="W73" s="187">
        <v>0.2</v>
      </c>
      <c r="X73" s="187">
        <v>0.6</v>
      </c>
      <c r="Y73" s="187">
        <v>0.5</v>
      </c>
      <c r="Z73" s="187">
        <v>0.6</v>
      </c>
      <c r="AA73" s="186">
        <v>8</v>
      </c>
      <c r="AB73" s="187">
        <v>0</v>
      </c>
      <c r="AC73" s="187">
        <v>2.1</v>
      </c>
      <c r="AD73" s="187">
        <v>0.2</v>
      </c>
      <c r="AE73" s="186">
        <v>0</v>
      </c>
      <c r="AF73" s="186">
        <v>0</v>
      </c>
      <c r="AG73" s="186">
        <v>0</v>
      </c>
      <c r="AH73" s="186">
        <v>0</v>
      </c>
      <c r="AI73" s="186">
        <v>0</v>
      </c>
      <c r="AJ73" s="186">
        <v>1.9</v>
      </c>
      <c r="AK73" s="186">
        <v>0</v>
      </c>
      <c r="AL73" s="186">
        <v>0</v>
      </c>
      <c r="AM73" s="187">
        <v>0</v>
      </c>
      <c r="AN73" s="186">
        <v>0</v>
      </c>
      <c r="AO73" s="187">
        <v>0</v>
      </c>
      <c r="AP73" s="187">
        <v>0</v>
      </c>
      <c r="AQ73" s="186">
        <v>0</v>
      </c>
      <c r="AR73" s="186">
        <v>0</v>
      </c>
      <c r="AS73" s="186">
        <v>0</v>
      </c>
      <c r="AT73" s="186">
        <v>0</v>
      </c>
      <c r="AU73" s="186">
        <v>0</v>
      </c>
      <c r="AV73" s="186">
        <v>0</v>
      </c>
      <c r="AW73" s="186">
        <v>0</v>
      </c>
      <c r="AX73" s="186">
        <v>0</v>
      </c>
      <c r="AY73" s="186">
        <v>0</v>
      </c>
      <c r="AZ73" s="186">
        <v>0</v>
      </c>
      <c r="BA73" s="186">
        <v>0</v>
      </c>
      <c r="BB73" s="186">
        <v>0</v>
      </c>
      <c r="BC73" s="186">
        <v>0</v>
      </c>
      <c r="BD73" s="186">
        <v>0</v>
      </c>
      <c r="BE73" s="187">
        <v>0</v>
      </c>
      <c r="BF73" s="187">
        <v>0</v>
      </c>
      <c r="BG73" s="187">
        <v>0.8</v>
      </c>
      <c r="BH73" s="187">
        <v>0</v>
      </c>
      <c r="BI73" s="187">
        <v>0</v>
      </c>
      <c r="BJ73" s="184"/>
      <c r="BK73" s="184"/>
      <c r="BL73" s="184"/>
      <c r="BM73" s="184"/>
      <c r="BN73" s="184"/>
      <c r="BO73" s="184"/>
      <c r="BP73" s="184"/>
      <c r="BQ73" s="184"/>
      <c r="BR73" s="184"/>
      <c r="BS73" s="184"/>
      <c r="BT73" s="184"/>
      <c r="BU73" s="184"/>
      <c r="BV73" s="184"/>
      <c r="BW73" s="184"/>
      <c r="BX73" s="184"/>
      <c r="BY73" s="184"/>
      <c r="BZ73" s="184"/>
      <c r="CA73" s="184"/>
      <c r="CB73" s="184"/>
      <c r="CC73" s="184"/>
      <c r="CD73" s="184"/>
      <c r="CE73" s="184"/>
      <c r="CF73" s="184"/>
      <c r="CG73" s="184"/>
    </row>
    <row r="74" spans="1:85" x14ac:dyDescent="0.2">
      <c r="A74" s="186" t="s">
        <v>1624</v>
      </c>
      <c r="B74" s="186" t="s">
        <v>1625</v>
      </c>
      <c r="C74" s="157">
        <v>3.1</v>
      </c>
      <c r="D74" s="157">
        <v>21.1</v>
      </c>
      <c r="E74" s="187">
        <v>0.2</v>
      </c>
      <c r="F74" s="186">
        <v>0</v>
      </c>
      <c r="G74" s="186">
        <v>0</v>
      </c>
      <c r="H74" s="186">
        <v>0</v>
      </c>
      <c r="I74" s="186">
        <v>0</v>
      </c>
      <c r="J74" s="186">
        <v>0</v>
      </c>
      <c r="K74" s="186">
        <v>0</v>
      </c>
      <c r="L74" s="187">
        <v>0.6</v>
      </c>
      <c r="M74" s="187">
        <v>0</v>
      </c>
      <c r="N74" s="187">
        <v>0</v>
      </c>
      <c r="O74" s="187">
        <v>0.2</v>
      </c>
      <c r="P74" s="187">
        <v>0.4</v>
      </c>
      <c r="Q74" s="187">
        <v>0.5</v>
      </c>
      <c r="R74" s="187">
        <v>0</v>
      </c>
      <c r="S74" s="187">
        <v>0</v>
      </c>
      <c r="T74" s="187">
        <v>0</v>
      </c>
      <c r="U74" s="187">
        <v>0.2</v>
      </c>
      <c r="V74" s="186">
        <v>0</v>
      </c>
      <c r="W74" s="187">
        <v>0.2</v>
      </c>
      <c r="X74" s="187">
        <v>0.6</v>
      </c>
      <c r="Y74" s="187">
        <v>0.8</v>
      </c>
      <c r="Z74" s="187">
        <v>0.6</v>
      </c>
      <c r="AA74" s="186">
        <v>0</v>
      </c>
      <c r="AB74" s="187">
        <v>0</v>
      </c>
      <c r="AC74" s="187">
        <v>0</v>
      </c>
      <c r="AD74" s="187">
        <v>0.2</v>
      </c>
      <c r="AE74" s="186">
        <v>0</v>
      </c>
      <c r="AF74" s="186">
        <v>0</v>
      </c>
      <c r="AG74" s="186">
        <v>0</v>
      </c>
      <c r="AH74" s="186">
        <v>0</v>
      </c>
      <c r="AI74" s="186">
        <v>0</v>
      </c>
      <c r="AJ74" s="186">
        <v>0</v>
      </c>
      <c r="AK74" s="186">
        <v>0</v>
      </c>
      <c r="AL74" s="186">
        <v>0</v>
      </c>
      <c r="AM74" s="187">
        <v>0</v>
      </c>
      <c r="AN74" s="186">
        <v>0</v>
      </c>
      <c r="AO74" s="187">
        <v>0</v>
      </c>
      <c r="AP74" s="187">
        <v>0</v>
      </c>
      <c r="AQ74" s="186">
        <v>0</v>
      </c>
      <c r="AR74" s="186">
        <v>0</v>
      </c>
      <c r="AS74" s="186">
        <v>0</v>
      </c>
      <c r="AT74" s="186">
        <v>0</v>
      </c>
      <c r="AU74" s="186">
        <v>0</v>
      </c>
      <c r="AV74" s="186">
        <v>0</v>
      </c>
      <c r="AW74" s="186">
        <v>0</v>
      </c>
      <c r="AX74" s="186">
        <v>0</v>
      </c>
      <c r="AY74" s="186">
        <v>0</v>
      </c>
      <c r="AZ74" s="186">
        <v>0</v>
      </c>
      <c r="BA74" s="186">
        <v>0</v>
      </c>
      <c r="BB74" s="186">
        <v>0</v>
      </c>
      <c r="BC74" s="186">
        <v>0</v>
      </c>
      <c r="BD74" s="186">
        <v>0</v>
      </c>
      <c r="BE74" s="187">
        <v>0</v>
      </c>
      <c r="BF74" s="187">
        <v>0</v>
      </c>
      <c r="BG74" s="187">
        <v>0</v>
      </c>
      <c r="BH74" s="187">
        <v>0</v>
      </c>
      <c r="BI74" s="187">
        <v>0</v>
      </c>
      <c r="BJ74" s="184"/>
      <c r="BK74" s="184"/>
      <c r="BL74" s="184"/>
      <c r="BM74" s="184"/>
      <c r="BN74" s="184"/>
      <c r="BO74" s="184"/>
      <c r="BP74" s="184"/>
      <c r="BQ74" s="184"/>
      <c r="BR74" s="184"/>
      <c r="BS74" s="184"/>
      <c r="BT74" s="184"/>
      <c r="BU74" s="184"/>
      <c r="BV74" s="184"/>
      <c r="BW74" s="184"/>
      <c r="BX74" s="184"/>
      <c r="BY74" s="184"/>
      <c r="BZ74" s="184"/>
      <c r="CA74" s="184"/>
      <c r="CB74" s="184"/>
      <c r="CC74" s="184"/>
      <c r="CD74" s="184"/>
      <c r="CE74" s="184"/>
      <c r="CF74" s="184"/>
      <c r="CG74" s="184"/>
    </row>
    <row r="75" spans="1:85" x14ac:dyDescent="0.2">
      <c r="A75" s="186" t="s">
        <v>1626</v>
      </c>
      <c r="B75" s="186" t="s">
        <v>1627</v>
      </c>
      <c r="C75" s="186" t="s">
        <v>1507</v>
      </c>
      <c r="D75" s="186"/>
      <c r="E75" s="187">
        <v>0</v>
      </c>
      <c r="F75" s="186">
        <v>0</v>
      </c>
      <c r="G75" s="186">
        <v>0</v>
      </c>
      <c r="H75" s="186">
        <v>0</v>
      </c>
      <c r="I75" s="186">
        <v>0</v>
      </c>
      <c r="J75" s="186">
        <v>0</v>
      </c>
      <c r="K75" s="186">
        <v>0</v>
      </c>
      <c r="L75" s="187">
        <v>0.2</v>
      </c>
      <c r="M75" s="187">
        <v>0.2</v>
      </c>
      <c r="N75" s="187">
        <v>0</v>
      </c>
      <c r="O75" s="187">
        <v>0</v>
      </c>
      <c r="P75" s="187">
        <v>0</v>
      </c>
      <c r="Q75" s="187">
        <v>0</v>
      </c>
      <c r="R75" s="187">
        <v>0</v>
      </c>
      <c r="S75" s="187">
        <v>0</v>
      </c>
      <c r="T75" s="187">
        <v>0</v>
      </c>
      <c r="U75" s="187">
        <v>0</v>
      </c>
      <c r="V75" s="186">
        <v>0</v>
      </c>
      <c r="W75" s="187">
        <v>0</v>
      </c>
      <c r="X75" s="187">
        <v>0</v>
      </c>
      <c r="Y75" s="187">
        <v>0</v>
      </c>
      <c r="Z75" s="187">
        <v>0</v>
      </c>
      <c r="AA75" s="186">
        <v>0</v>
      </c>
      <c r="AB75" s="187">
        <v>0</v>
      </c>
      <c r="AC75" s="187">
        <v>0</v>
      </c>
      <c r="AD75" s="187">
        <v>0</v>
      </c>
      <c r="AE75" s="186">
        <v>0</v>
      </c>
      <c r="AF75" s="186">
        <v>0</v>
      </c>
      <c r="AG75" s="186">
        <v>0</v>
      </c>
      <c r="AH75" s="186">
        <v>0</v>
      </c>
      <c r="AI75" s="186">
        <v>0</v>
      </c>
      <c r="AJ75" s="186">
        <v>0</v>
      </c>
      <c r="AK75" s="186">
        <v>0</v>
      </c>
      <c r="AL75" s="186">
        <v>0</v>
      </c>
      <c r="AM75" s="187">
        <v>0</v>
      </c>
      <c r="AN75" s="186">
        <v>0</v>
      </c>
      <c r="AO75" s="187">
        <v>0</v>
      </c>
      <c r="AP75" s="187">
        <v>0</v>
      </c>
      <c r="AQ75" s="186">
        <v>0</v>
      </c>
      <c r="AR75" s="186">
        <v>0</v>
      </c>
      <c r="AS75" s="186">
        <v>0</v>
      </c>
      <c r="AT75" s="186">
        <v>0</v>
      </c>
      <c r="AU75" s="186">
        <v>0</v>
      </c>
      <c r="AV75" s="186">
        <v>0</v>
      </c>
      <c r="AW75" s="186">
        <v>0</v>
      </c>
      <c r="AX75" s="186">
        <v>0</v>
      </c>
      <c r="AY75" s="186">
        <v>0</v>
      </c>
      <c r="AZ75" s="186">
        <v>0</v>
      </c>
      <c r="BA75" s="186">
        <v>0</v>
      </c>
      <c r="BB75" s="186">
        <v>0</v>
      </c>
      <c r="BC75" s="186">
        <v>0</v>
      </c>
      <c r="BD75" s="186">
        <v>0</v>
      </c>
      <c r="BE75" s="187">
        <v>0</v>
      </c>
      <c r="BF75" s="187">
        <v>0</v>
      </c>
      <c r="BG75" s="187">
        <v>0</v>
      </c>
      <c r="BH75" s="187">
        <v>0</v>
      </c>
      <c r="BI75" s="187">
        <v>0</v>
      </c>
      <c r="BJ75" s="184"/>
      <c r="BK75" s="184"/>
      <c r="BL75" s="184"/>
      <c r="BM75" s="184"/>
      <c r="BN75" s="184"/>
      <c r="BO75" s="184"/>
      <c r="BP75" s="184"/>
      <c r="BQ75" s="184"/>
      <c r="BR75" s="184"/>
      <c r="BS75" s="184"/>
      <c r="BT75" s="184"/>
      <c r="BU75" s="184"/>
      <c r="BV75" s="184"/>
      <c r="BW75" s="184"/>
      <c r="BX75" s="184"/>
      <c r="BY75" s="184"/>
      <c r="BZ75" s="184"/>
      <c r="CA75" s="184"/>
      <c r="CB75" s="184"/>
      <c r="CC75" s="184"/>
      <c r="CD75" s="184"/>
      <c r="CE75" s="184"/>
      <c r="CF75" s="184"/>
      <c r="CG75" s="184"/>
    </row>
    <row r="76" spans="1:85" x14ac:dyDescent="0.2">
      <c r="A76" s="186" t="s">
        <v>1628</v>
      </c>
      <c r="B76" s="186" t="s">
        <v>1629</v>
      </c>
      <c r="C76">
        <v>4.4000000000000004</v>
      </c>
      <c r="D76">
        <v>26.4</v>
      </c>
      <c r="E76" s="187">
        <v>0</v>
      </c>
      <c r="F76" s="186">
        <v>0</v>
      </c>
      <c r="G76" s="186">
        <v>0</v>
      </c>
      <c r="H76" s="186">
        <v>0</v>
      </c>
      <c r="I76" s="186">
        <v>0</v>
      </c>
      <c r="J76" s="186">
        <v>0</v>
      </c>
      <c r="K76" s="186">
        <v>0</v>
      </c>
      <c r="L76" s="187">
        <v>0</v>
      </c>
      <c r="M76" s="187">
        <v>0</v>
      </c>
      <c r="N76" s="187">
        <v>0</v>
      </c>
      <c r="O76" s="187">
        <v>0</v>
      </c>
      <c r="P76" s="187">
        <v>0</v>
      </c>
      <c r="Q76" s="187">
        <v>0</v>
      </c>
      <c r="R76" s="187">
        <v>0</v>
      </c>
      <c r="S76" s="187">
        <v>0</v>
      </c>
      <c r="T76" s="187">
        <v>0</v>
      </c>
      <c r="U76" s="187">
        <v>0</v>
      </c>
      <c r="V76" s="186">
        <v>0</v>
      </c>
      <c r="W76" s="187">
        <v>0</v>
      </c>
      <c r="X76" s="187">
        <v>0</v>
      </c>
      <c r="Y76" s="187">
        <v>0</v>
      </c>
      <c r="Z76" s="187">
        <v>0</v>
      </c>
      <c r="AA76" s="186">
        <v>0</v>
      </c>
      <c r="AB76" s="187">
        <v>0</v>
      </c>
      <c r="AC76" s="187">
        <v>0</v>
      </c>
      <c r="AD76" s="187">
        <v>0</v>
      </c>
      <c r="AE76" s="186">
        <v>0</v>
      </c>
      <c r="AF76" s="186">
        <v>0</v>
      </c>
      <c r="AG76" s="186">
        <v>0</v>
      </c>
      <c r="AH76" s="186">
        <v>0</v>
      </c>
      <c r="AI76" s="186">
        <v>0</v>
      </c>
      <c r="AJ76" s="186">
        <v>0</v>
      </c>
      <c r="AK76" s="186">
        <v>0</v>
      </c>
      <c r="AL76" s="186">
        <v>0</v>
      </c>
      <c r="AM76" s="187">
        <v>0</v>
      </c>
      <c r="AN76" s="186">
        <v>0</v>
      </c>
      <c r="AO76" s="187">
        <v>0</v>
      </c>
      <c r="AP76" s="187">
        <v>0</v>
      </c>
      <c r="AQ76" s="186">
        <v>0</v>
      </c>
      <c r="AR76" s="186">
        <v>0</v>
      </c>
      <c r="AS76" s="186">
        <v>0</v>
      </c>
      <c r="AT76" s="186">
        <v>0</v>
      </c>
      <c r="AU76" s="186">
        <v>0</v>
      </c>
      <c r="AV76" s="186">
        <v>0</v>
      </c>
      <c r="AW76" s="186">
        <v>0</v>
      </c>
      <c r="AX76" s="186">
        <v>0</v>
      </c>
      <c r="AY76" s="186">
        <v>0</v>
      </c>
      <c r="AZ76" s="186">
        <v>0</v>
      </c>
      <c r="BA76" s="186">
        <v>0</v>
      </c>
      <c r="BB76" s="186">
        <v>0</v>
      </c>
      <c r="BC76" s="186">
        <v>0</v>
      </c>
      <c r="BD76" s="186">
        <v>0</v>
      </c>
      <c r="BE76" s="187">
        <v>0</v>
      </c>
      <c r="BF76" s="187">
        <v>0</v>
      </c>
      <c r="BG76" s="187">
        <v>0</v>
      </c>
      <c r="BH76" s="187">
        <v>0.3</v>
      </c>
      <c r="BI76" s="187">
        <v>0</v>
      </c>
      <c r="BJ76" s="184"/>
      <c r="BK76" s="184"/>
      <c r="BL76" s="184"/>
      <c r="BM76" s="184"/>
      <c r="BN76" s="184"/>
      <c r="BO76" s="184"/>
      <c r="BP76" s="184"/>
      <c r="BQ76" s="184"/>
      <c r="BR76" s="184"/>
      <c r="BS76" s="184"/>
      <c r="BT76" s="184"/>
      <c r="BU76" s="184"/>
      <c r="BV76" s="184"/>
      <c r="BW76" s="184"/>
      <c r="BX76" s="184"/>
      <c r="BY76" s="184"/>
      <c r="BZ76" s="184"/>
      <c r="CA76" s="184"/>
      <c r="CB76" s="184"/>
      <c r="CC76" s="184"/>
      <c r="CD76" s="184"/>
      <c r="CE76" s="184"/>
      <c r="CF76" s="184"/>
      <c r="CG76" s="184"/>
    </row>
    <row r="77" spans="1:85" x14ac:dyDescent="0.2">
      <c r="A77" s="180" t="s">
        <v>1630</v>
      </c>
      <c r="B77" s="180" t="s">
        <v>1631</v>
      </c>
      <c r="C77" s="3">
        <v>8.6999999999999993</v>
      </c>
      <c r="D77" s="3">
        <v>24.2</v>
      </c>
      <c r="E77" s="185">
        <v>0.2</v>
      </c>
      <c r="F77" s="180">
        <v>0</v>
      </c>
      <c r="G77" s="180">
        <v>0</v>
      </c>
      <c r="H77" s="180">
        <v>0</v>
      </c>
      <c r="I77" s="180">
        <v>0</v>
      </c>
      <c r="J77" s="180">
        <v>0</v>
      </c>
      <c r="K77" s="180">
        <v>0</v>
      </c>
      <c r="L77" s="185">
        <v>1</v>
      </c>
      <c r="M77" s="185">
        <v>0.2</v>
      </c>
      <c r="N77" s="185">
        <v>0.3</v>
      </c>
      <c r="O77" s="185">
        <v>0.5</v>
      </c>
      <c r="P77" s="185">
        <v>0</v>
      </c>
      <c r="Q77" s="185">
        <v>0.5</v>
      </c>
      <c r="R77" s="185">
        <v>0.3</v>
      </c>
      <c r="S77" s="185">
        <v>0</v>
      </c>
      <c r="T77" s="185">
        <v>0.4</v>
      </c>
      <c r="U77" s="185">
        <v>0.5</v>
      </c>
      <c r="V77" s="180">
        <v>0</v>
      </c>
      <c r="W77" s="185">
        <v>0.2</v>
      </c>
      <c r="X77" s="185">
        <v>0.6</v>
      </c>
      <c r="Y77" s="185">
        <v>1</v>
      </c>
      <c r="Z77" s="185">
        <v>0.6</v>
      </c>
      <c r="AA77" s="180">
        <v>0</v>
      </c>
      <c r="AB77" s="185">
        <v>0.5</v>
      </c>
      <c r="AC77" s="185">
        <v>2.1</v>
      </c>
      <c r="AD77" s="185">
        <v>0.7</v>
      </c>
      <c r="AE77" s="180">
        <v>0</v>
      </c>
      <c r="AF77" s="180">
        <v>2.5</v>
      </c>
      <c r="AG77" s="180">
        <v>0</v>
      </c>
      <c r="AH77" s="180">
        <v>0</v>
      </c>
      <c r="AI77" s="180">
        <v>0</v>
      </c>
      <c r="AJ77" s="180">
        <v>3.7</v>
      </c>
      <c r="AK77" s="180">
        <v>0</v>
      </c>
      <c r="AL77" s="180">
        <v>10.5</v>
      </c>
      <c r="AM77" s="185">
        <v>1.1000000000000001</v>
      </c>
      <c r="AN77" s="180">
        <v>5.9</v>
      </c>
      <c r="AO77" s="185">
        <v>0.3</v>
      </c>
      <c r="AP77" s="185">
        <v>0</v>
      </c>
      <c r="AQ77" s="180">
        <v>0</v>
      </c>
      <c r="AR77" s="180">
        <v>0</v>
      </c>
      <c r="AS77" s="180">
        <v>0</v>
      </c>
      <c r="AT77" s="180">
        <v>0</v>
      </c>
      <c r="AU77" s="180">
        <v>0</v>
      </c>
      <c r="AV77" s="180">
        <v>0</v>
      </c>
      <c r="AW77" s="180">
        <v>0</v>
      </c>
      <c r="AX77" s="180">
        <v>0</v>
      </c>
      <c r="AY77" s="180">
        <v>0</v>
      </c>
      <c r="AZ77" s="180">
        <v>0</v>
      </c>
      <c r="BA77" s="180">
        <v>0</v>
      </c>
      <c r="BB77" s="180">
        <v>0</v>
      </c>
      <c r="BC77" s="180">
        <v>0</v>
      </c>
      <c r="BD77" s="180">
        <v>0</v>
      </c>
      <c r="BE77" s="185">
        <v>0</v>
      </c>
      <c r="BF77" s="185">
        <v>0.8</v>
      </c>
      <c r="BG77" s="185">
        <v>0</v>
      </c>
      <c r="BH77" s="185">
        <v>0.5</v>
      </c>
      <c r="BI77" s="185">
        <v>0</v>
      </c>
      <c r="BJ77" s="184"/>
      <c r="BK77" s="184"/>
      <c r="BL77" s="184"/>
      <c r="BM77" s="184"/>
      <c r="BN77" s="184"/>
      <c r="BO77" s="184"/>
      <c r="BP77" s="184"/>
      <c r="BQ77" s="184"/>
      <c r="BR77" s="184"/>
      <c r="BS77" s="184"/>
      <c r="BT77" s="184"/>
      <c r="BU77" s="184"/>
      <c r="BV77" s="184"/>
      <c r="BW77" s="184"/>
      <c r="BX77" s="184"/>
      <c r="BY77" s="184"/>
      <c r="BZ77" s="184"/>
      <c r="CA77" s="184"/>
      <c r="CB77" s="184"/>
      <c r="CC77" s="184"/>
      <c r="CD77" s="184"/>
      <c r="CE77" s="184"/>
      <c r="CF77" s="184"/>
      <c r="CG77" s="184"/>
    </row>
    <row r="78" spans="1:85" x14ac:dyDescent="0.2">
      <c r="A78" s="180" t="s">
        <v>1632</v>
      </c>
      <c r="B78" s="180" t="s">
        <v>1633</v>
      </c>
      <c r="C78" s="22">
        <v>9.3000000000000007</v>
      </c>
      <c r="D78" s="213">
        <v>27.9</v>
      </c>
      <c r="E78" s="185">
        <v>0.4</v>
      </c>
      <c r="F78" s="180">
        <v>0</v>
      </c>
      <c r="G78" s="180">
        <v>0</v>
      </c>
      <c r="H78" s="180">
        <v>0</v>
      </c>
      <c r="I78" s="180">
        <v>0</v>
      </c>
      <c r="J78" s="180">
        <v>0</v>
      </c>
      <c r="K78" s="180">
        <v>0</v>
      </c>
      <c r="L78" s="185">
        <v>0</v>
      </c>
      <c r="M78" s="185">
        <v>0</v>
      </c>
      <c r="N78" s="185">
        <v>0</v>
      </c>
      <c r="O78" s="185">
        <v>0</v>
      </c>
      <c r="P78" s="185">
        <v>0</v>
      </c>
      <c r="Q78" s="214">
        <v>0.3</v>
      </c>
      <c r="R78" s="185">
        <v>0.6</v>
      </c>
      <c r="S78" s="185">
        <v>0</v>
      </c>
      <c r="T78" s="203">
        <v>0.4</v>
      </c>
      <c r="U78" s="188">
        <v>0.7</v>
      </c>
      <c r="V78" s="180">
        <v>1.8</v>
      </c>
      <c r="W78" s="185">
        <v>0.9</v>
      </c>
      <c r="X78" s="185">
        <v>0.2</v>
      </c>
      <c r="Y78" s="185">
        <v>0.2</v>
      </c>
      <c r="Z78" s="185">
        <v>0</v>
      </c>
      <c r="AA78" s="180">
        <v>0</v>
      </c>
      <c r="AB78" s="185">
        <v>0</v>
      </c>
      <c r="AC78" s="185">
        <v>0</v>
      </c>
      <c r="AD78" s="185">
        <v>0</v>
      </c>
      <c r="AE78" s="180">
        <v>0</v>
      </c>
      <c r="AF78" s="180">
        <v>0</v>
      </c>
      <c r="AG78" s="180">
        <v>0</v>
      </c>
      <c r="AH78" s="180">
        <v>0</v>
      </c>
      <c r="AI78" s="180">
        <v>0</v>
      </c>
      <c r="AJ78" s="180">
        <v>0</v>
      </c>
      <c r="AK78" s="180">
        <v>0</v>
      </c>
      <c r="AL78" s="180">
        <v>0</v>
      </c>
      <c r="AM78" s="185">
        <v>0</v>
      </c>
      <c r="AN78" s="180">
        <v>0</v>
      </c>
      <c r="AO78" s="185">
        <v>0</v>
      </c>
      <c r="AP78" s="185">
        <v>0</v>
      </c>
      <c r="AQ78" s="180">
        <v>0</v>
      </c>
      <c r="AR78" s="180">
        <v>0</v>
      </c>
      <c r="AS78" s="180">
        <v>0</v>
      </c>
      <c r="AT78" s="180">
        <v>0</v>
      </c>
      <c r="AU78" s="180">
        <v>0</v>
      </c>
      <c r="AV78" s="180">
        <v>0</v>
      </c>
      <c r="AW78" s="180">
        <v>0</v>
      </c>
      <c r="AX78" s="180">
        <v>0</v>
      </c>
      <c r="AY78" s="180">
        <v>0</v>
      </c>
      <c r="AZ78" s="180">
        <v>0</v>
      </c>
      <c r="BA78" s="180">
        <v>0</v>
      </c>
      <c r="BB78" s="180">
        <v>0</v>
      </c>
      <c r="BC78" s="180">
        <v>0</v>
      </c>
      <c r="BD78" s="180">
        <v>0</v>
      </c>
      <c r="BE78" s="185">
        <v>0</v>
      </c>
      <c r="BF78" s="185">
        <v>0</v>
      </c>
      <c r="BG78" s="185">
        <v>0</v>
      </c>
      <c r="BH78" s="185">
        <v>0.3</v>
      </c>
      <c r="BI78" s="185">
        <v>0</v>
      </c>
      <c r="BJ78" s="184"/>
      <c r="BK78" s="184"/>
      <c r="BL78" s="184"/>
      <c r="BM78" s="184"/>
      <c r="BN78" s="184"/>
      <c r="BO78" s="184"/>
      <c r="BP78" s="184"/>
      <c r="BQ78" s="184"/>
      <c r="BR78" s="184"/>
      <c r="BS78" s="184"/>
      <c r="BT78" s="184"/>
      <c r="BU78" s="184"/>
      <c r="BV78" s="184"/>
      <c r="BW78" s="184"/>
      <c r="BX78" s="184"/>
      <c r="BY78" s="184"/>
      <c r="BZ78" s="184"/>
      <c r="CA78" s="184"/>
      <c r="CB78" s="184"/>
      <c r="CC78" s="184"/>
      <c r="CD78" s="184"/>
      <c r="CE78" s="184"/>
      <c r="CF78" s="184"/>
      <c r="CG78" s="184"/>
    </row>
    <row r="79" spans="1:85" x14ac:dyDescent="0.2">
      <c r="A79" s="186" t="s">
        <v>1634</v>
      </c>
      <c r="B79" s="186" t="s">
        <v>1635</v>
      </c>
      <c r="C79">
        <v>13.6</v>
      </c>
      <c r="D79">
        <v>25.4</v>
      </c>
      <c r="E79" s="187">
        <v>0</v>
      </c>
      <c r="F79" s="186">
        <v>0</v>
      </c>
      <c r="G79" s="186">
        <v>0</v>
      </c>
      <c r="H79" s="186">
        <v>0</v>
      </c>
      <c r="I79" s="186">
        <v>0</v>
      </c>
      <c r="J79" s="186">
        <v>0</v>
      </c>
      <c r="K79" s="186">
        <v>0</v>
      </c>
      <c r="L79" s="187">
        <v>0</v>
      </c>
      <c r="M79" s="187">
        <v>0</v>
      </c>
      <c r="N79" s="187">
        <v>0</v>
      </c>
      <c r="O79" s="187">
        <v>0</v>
      </c>
      <c r="P79" s="187">
        <v>0</v>
      </c>
      <c r="Q79" s="187">
        <v>0</v>
      </c>
      <c r="R79" s="187">
        <v>0</v>
      </c>
      <c r="S79" s="187">
        <v>0</v>
      </c>
      <c r="T79" s="187">
        <v>0</v>
      </c>
      <c r="U79" s="187">
        <v>0</v>
      </c>
      <c r="V79" s="186">
        <v>0</v>
      </c>
      <c r="W79" s="187">
        <v>0</v>
      </c>
      <c r="X79" s="187">
        <v>0</v>
      </c>
      <c r="Y79" s="187">
        <v>0</v>
      </c>
      <c r="Z79" s="187">
        <v>0</v>
      </c>
      <c r="AA79" s="186">
        <v>0</v>
      </c>
      <c r="AB79" s="187">
        <v>0</v>
      </c>
      <c r="AC79" s="187">
        <v>0</v>
      </c>
      <c r="AD79" s="187">
        <v>0</v>
      </c>
      <c r="AE79" s="186">
        <v>0</v>
      </c>
      <c r="AF79" s="186">
        <v>0</v>
      </c>
      <c r="AG79" s="186">
        <v>0</v>
      </c>
      <c r="AH79" s="186">
        <v>0</v>
      </c>
      <c r="AI79" s="186">
        <v>0</v>
      </c>
      <c r="AJ79" s="186">
        <v>0</v>
      </c>
      <c r="AK79" s="186">
        <v>0</v>
      </c>
      <c r="AL79" s="186">
        <v>0</v>
      </c>
      <c r="AM79" s="187">
        <v>0</v>
      </c>
      <c r="AN79" s="186">
        <v>0</v>
      </c>
      <c r="AO79" s="187">
        <v>0</v>
      </c>
      <c r="AP79" s="187">
        <v>0</v>
      </c>
      <c r="AQ79" s="186">
        <v>0</v>
      </c>
      <c r="AR79" s="186">
        <v>0</v>
      </c>
      <c r="AS79" s="186">
        <v>0</v>
      </c>
      <c r="AT79" s="186">
        <v>0</v>
      </c>
      <c r="AU79" s="186">
        <v>0</v>
      </c>
      <c r="AV79" s="186">
        <v>0</v>
      </c>
      <c r="AW79" s="186">
        <v>0</v>
      </c>
      <c r="AX79" s="186">
        <v>0</v>
      </c>
      <c r="AY79" s="186">
        <v>0</v>
      </c>
      <c r="AZ79" s="186">
        <v>0</v>
      </c>
      <c r="BA79" s="186">
        <v>0</v>
      </c>
      <c r="BB79" s="186">
        <v>0</v>
      </c>
      <c r="BC79" s="186">
        <v>0</v>
      </c>
      <c r="BD79" s="186">
        <v>0</v>
      </c>
      <c r="BE79" s="187">
        <v>0</v>
      </c>
      <c r="BF79" s="187">
        <v>0</v>
      </c>
      <c r="BG79" s="187">
        <v>0</v>
      </c>
      <c r="BH79" s="187">
        <v>0.3</v>
      </c>
      <c r="BI79" s="187">
        <v>0</v>
      </c>
      <c r="BJ79" s="184"/>
      <c r="BK79" s="184"/>
      <c r="BL79" s="184"/>
      <c r="BM79" s="184"/>
      <c r="BN79" s="184"/>
      <c r="BO79" s="184"/>
      <c r="BP79" s="184"/>
      <c r="BQ79" s="184"/>
      <c r="BR79" s="184"/>
      <c r="BS79" s="184"/>
      <c r="BT79" s="184"/>
      <c r="BU79" s="184"/>
      <c r="BV79" s="184"/>
      <c r="BW79" s="184"/>
      <c r="BX79" s="184"/>
      <c r="BY79" s="184"/>
      <c r="BZ79" s="184"/>
      <c r="CA79" s="184"/>
      <c r="CB79" s="184"/>
      <c r="CC79" s="184"/>
      <c r="CD79" s="184"/>
      <c r="CE79" s="184"/>
      <c r="CF79" s="184"/>
      <c r="CG79" s="184"/>
    </row>
    <row r="80" spans="1:85" x14ac:dyDescent="0.2">
      <c r="A80" s="186" t="s">
        <v>1636</v>
      </c>
      <c r="B80" s="186" t="s">
        <v>1354</v>
      </c>
      <c r="C80">
        <v>9.4</v>
      </c>
      <c r="D80">
        <v>27.7</v>
      </c>
      <c r="E80" s="187">
        <v>0</v>
      </c>
      <c r="F80" s="186">
        <v>0</v>
      </c>
      <c r="G80" s="186">
        <v>0</v>
      </c>
      <c r="H80" s="186">
        <v>0</v>
      </c>
      <c r="I80" s="186">
        <v>0</v>
      </c>
      <c r="J80" s="186">
        <v>0</v>
      </c>
      <c r="K80" s="186">
        <v>0</v>
      </c>
      <c r="L80" s="187">
        <v>0</v>
      </c>
      <c r="M80" s="187">
        <v>0</v>
      </c>
      <c r="N80" s="187">
        <v>0</v>
      </c>
      <c r="O80" s="187">
        <v>0</v>
      </c>
      <c r="P80" s="187">
        <v>0</v>
      </c>
      <c r="Q80" s="187">
        <v>0</v>
      </c>
      <c r="R80" s="187">
        <v>0</v>
      </c>
      <c r="S80" s="187">
        <v>0</v>
      </c>
      <c r="T80" s="187">
        <v>0</v>
      </c>
      <c r="U80" s="187">
        <v>0.2</v>
      </c>
      <c r="V80" s="186">
        <v>0</v>
      </c>
      <c r="W80" s="187">
        <v>0</v>
      </c>
      <c r="X80" s="187">
        <v>0</v>
      </c>
      <c r="Y80" s="187">
        <v>0</v>
      </c>
      <c r="Z80" s="187">
        <v>0</v>
      </c>
      <c r="AA80" s="186">
        <v>0</v>
      </c>
      <c r="AB80" s="187">
        <v>0.5</v>
      </c>
      <c r="AC80" s="187">
        <v>0</v>
      </c>
      <c r="AD80" s="187">
        <v>0.2</v>
      </c>
      <c r="AE80" s="186">
        <v>0</v>
      </c>
      <c r="AF80" s="186">
        <v>0</v>
      </c>
      <c r="AG80" s="186">
        <v>0</v>
      </c>
      <c r="AH80" s="186">
        <v>0</v>
      </c>
      <c r="AI80" s="186">
        <v>0</v>
      </c>
      <c r="AJ80" s="186">
        <v>0</v>
      </c>
      <c r="AK80" s="186">
        <v>0</v>
      </c>
      <c r="AL80" s="186">
        <v>0</v>
      </c>
      <c r="AM80" s="187">
        <v>0</v>
      </c>
      <c r="AN80" s="186">
        <v>0</v>
      </c>
      <c r="AO80" s="187">
        <v>0</v>
      </c>
      <c r="AP80" s="187">
        <v>0</v>
      </c>
      <c r="AQ80" s="186">
        <v>0</v>
      </c>
      <c r="AR80" s="186">
        <v>0</v>
      </c>
      <c r="AS80" s="186">
        <v>0</v>
      </c>
      <c r="AT80" s="186">
        <v>0</v>
      </c>
      <c r="AU80" s="186">
        <v>0</v>
      </c>
      <c r="AV80" s="186">
        <v>0</v>
      </c>
      <c r="AW80" s="186">
        <v>0</v>
      </c>
      <c r="AX80" s="186">
        <v>0</v>
      </c>
      <c r="AY80" s="186">
        <v>0</v>
      </c>
      <c r="AZ80" s="186">
        <v>0</v>
      </c>
      <c r="BA80" s="186">
        <v>0</v>
      </c>
      <c r="BB80" s="186">
        <v>0</v>
      </c>
      <c r="BC80" s="186">
        <v>0</v>
      </c>
      <c r="BD80" s="186">
        <v>0</v>
      </c>
      <c r="BE80" s="187">
        <v>0</v>
      </c>
      <c r="BF80" s="187">
        <v>0</v>
      </c>
      <c r="BG80" s="187">
        <v>0</v>
      </c>
      <c r="BH80" s="187">
        <v>0</v>
      </c>
      <c r="BI80" s="187">
        <v>0</v>
      </c>
      <c r="BJ80" s="184"/>
      <c r="BK80" s="184"/>
      <c r="BL80" s="184"/>
      <c r="BM80" s="184"/>
      <c r="BN80" s="184"/>
      <c r="BO80" s="184"/>
      <c r="BP80" s="184"/>
      <c r="BQ80" s="184"/>
      <c r="BR80" s="184"/>
      <c r="BS80" s="184"/>
      <c r="BT80" s="184"/>
      <c r="BU80" s="184"/>
      <c r="BV80" s="184"/>
      <c r="BW80" s="184"/>
      <c r="BX80" s="184"/>
      <c r="BY80" s="184"/>
      <c r="BZ80" s="184"/>
      <c r="CA80" s="184"/>
      <c r="CB80" s="184"/>
      <c r="CC80" s="184"/>
      <c r="CD80" s="184"/>
      <c r="CE80" s="184"/>
      <c r="CF80" s="184"/>
      <c r="CG80" s="184"/>
    </row>
    <row r="81" spans="1:85" x14ac:dyDescent="0.2">
      <c r="A81" s="186" t="s">
        <v>1637</v>
      </c>
      <c r="B81" s="186" t="s">
        <v>1638</v>
      </c>
      <c r="C81">
        <v>3.4</v>
      </c>
      <c r="D81">
        <v>24.9</v>
      </c>
      <c r="E81" s="187">
        <v>0</v>
      </c>
      <c r="F81" s="186">
        <v>0</v>
      </c>
      <c r="G81" s="186">
        <v>0</v>
      </c>
      <c r="H81" s="186">
        <v>0</v>
      </c>
      <c r="I81" s="186">
        <v>0</v>
      </c>
      <c r="J81" s="186">
        <v>0</v>
      </c>
      <c r="K81" s="186">
        <v>0</v>
      </c>
      <c r="L81" s="187">
        <v>0</v>
      </c>
      <c r="M81" s="187">
        <v>0</v>
      </c>
      <c r="N81" s="187">
        <v>0</v>
      </c>
      <c r="O81" s="187">
        <v>0</v>
      </c>
      <c r="P81" s="187">
        <v>0</v>
      </c>
      <c r="Q81" s="187">
        <v>0</v>
      </c>
      <c r="R81" s="187">
        <v>0</v>
      </c>
      <c r="S81" s="187">
        <v>0</v>
      </c>
      <c r="T81" s="187">
        <v>0</v>
      </c>
      <c r="U81" s="187">
        <v>0</v>
      </c>
      <c r="V81" s="186">
        <v>0</v>
      </c>
      <c r="W81" s="187">
        <v>0</v>
      </c>
      <c r="X81" s="187">
        <v>0</v>
      </c>
      <c r="Y81" s="187">
        <v>0</v>
      </c>
      <c r="Z81" s="187">
        <v>0</v>
      </c>
      <c r="AA81" s="186">
        <v>0</v>
      </c>
      <c r="AB81" s="187">
        <v>0</v>
      </c>
      <c r="AC81" s="187">
        <v>0</v>
      </c>
      <c r="AD81" s="187">
        <v>0</v>
      </c>
      <c r="AE81" s="186">
        <v>0</v>
      </c>
      <c r="AF81" s="186">
        <v>0</v>
      </c>
      <c r="AG81" s="186">
        <v>0</v>
      </c>
      <c r="AH81" s="186">
        <v>0</v>
      </c>
      <c r="AI81" s="186">
        <v>0</v>
      </c>
      <c r="AJ81" s="186">
        <v>0</v>
      </c>
      <c r="AK81" s="186">
        <v>0</v>
      </c>
      <c r="AL81" s="186">
        <v>0</v>
      </c>
      <c r="AM81" s="187">
        <v>0</v>
      </c>
      <c r="AN81" s="186">
        <v>0</v>
      </c>
      <c r="AO81" s="187">
        <v>0</v>
      </c>
      <c r="AP81" s="187">
        <v>0</v>
      </c>
      <c r="AQ81" s="186">
        <v>0</v>
      </c>
      <c r="AR81" s="186">
        <v>0</v>
      </c>
      <c r="AS81" s="186">
        <v>0</v>
      </c>
      <c r="AT81" s="186">
        <v>0</v>
      </c>
      <c r="AU81" s="186">
        <v>0</v>
      </c>
      <c r="AV81" s="186">
        <v>0</v>
      </c>
      <c r="AW81" s="186">
        <v>0</v>
      </c>
      <c r="AX81" s="186">
        <v>0</v>
      </c>
      <c r="AY81" s="186">
        <v>0</v>
      </c>
      <c r="AZ81" s="186">
        <v>0</v>
      </c>
      <c r="BA81" s="186">
        <v>0</v>
      </c>
      <c r="BB81" s="186">
        <v>0</v>
      </c>
      <c r="BC81" s="186">
        <v>0</v>
      </c>
      <c r="BD81" s="186">
        <v>0</v>
      </c>
      <c r="BE81" s="187">
        <v>0</v>
      </c>
      <c r="BF81" s="187">
        <v>0</v>
      </c>
      <c r="BG81" s="187">
        <v>0</v>
      </c>
      <c r="BH81" s="187">
        <v>0.3</v>
      </c>
      <c r="BI81" s="187">
        <v>0</v>
      </c>
      <c r="BJ81" s="184"/>
      <c r="BK81" s="184"/>
      <c r="BL81" s="184"/>
      <c r="BM81" s="184"/>
      <c r="BN81" s="184"/>
      <c r="BO81" s="184"/>
      <c r="BP81" s="184"/>
      <c r="BQ81" s="184"/>
      <c r="BR81" s="184"/>
      <c r="BS81" s="184"/>
      <c r="BT81" s="184"/>
      <c r="BU81" s="184"/>
      <c r="BV81" s="184"/>
      <c r="BW81" s="184"/>
      <c r="BX81" s="184"/>
      <c r="BY81" s="184"/>
      <c r="BZ81" s="184"/>
      <c r="CA81" s="184"/>
      <c r="CB81" s="184"/>
      <c r="CC81" s="184"/>
      <c r="CD81" s="184"/>
      <c r="CE81" s="184"/>
      <c r="CF81" s="184"/>
      <c r="CG81" s="184"/>
    </row>
    <row r="82" spans="1:85" x14ac:dyDescent="0.2">
      <c r="A82" s="180" t="s">
        <v>1639</v>
      </c>
      <c r="B82" s="180" t="s">
        <v>1640</v>
      </c>
      <c r="C82" s="3">
        <v>1.8</v>
      </c>
      <c r="D82" s="3">
        <v>21.9</v>
      </c>
      <c r="E82" s="185">
        <v>0.4</v>
      </c>
      <c r="F82" s="180">
        <v>0</v>
      </c>
      <c r="G82" s="180">
        <v>0</v>
      </c>
      <c r="H82" s="180">
        <v>0</v>
      </c>
      <c r="I82" s="180">
        <v>0</v>
      </c>
      <c r="J82" s="180">
        <v>0</v>
      </c>
      <c r="K82" s="180">
        <v>0</v>
      </c>
      <c r="L82" s="185">
        <v>0.2</v>
      </c>
      <c r="M82" s="185">
        <v>0.4</v>
      </c>
      <c r="N82" s="185">
        <v>1.1000000000000001</v>
      </c>
      <c r="O82" s="185">
        <v>0.2</v>
      </c>
      <c r="P82" s="185">
        <v>1.5</v>
      </c>
      <c r="Q82" s="185">
        <v>2</v>
      </c>
      <c r="R82" s="185">
        <v>3.7</v>
      </c>
      <c r="S82" s="185">
        <v>3.8</v>
      </c>
      <c r="T82" s="185">
        <v>2.6</v>
      </c>
      <c r="U82" s="185">
        <v>2.2000000000000002</v>
      </c>
      <c r="V82" s="180">
        <v>0</v>
      </c>
      <c r="W82" s="185">
        <v>5.0999999999999996</v>
      </c>
      <c r="X82" s="185">
        <v>4.3</v>
      </c>
      <c r="Y82" s="185">
        <v>4.3</v>
      </c>
      <c r="Z82" s="185">
        <v>0.6</v>
      </c>
      <c r="AA82" s="180">
        <v>0</v>
      </c>
      <c r="AB82" s="185">
        <v>5.0999999999999996</v>
      </c>
      <c r="AC82" s="185">
        <v>2.1</v>
      </c>
      <c r="AD82" s="185">
        <v>0.7</v>
      </c>
      <c r="AE82" s="180">
        <v>0</v>
      </c>
      <c r="AF82" s="180">
        <v>0</v>
      </c>
      <c r="AG82" s="180">
        <v>0</v>
      </c>
      <c r="AH82" s="180">
        <v>0</v>
      </c>
      <c r="AI82" s="180">
        <v>0</v>
      </c>
      <c r="AJ82" s="180">
        <v>0</v>
      </c>
      <c r="AK82" s="180">
        <v>0</v>
      </c>
      <c r="AL82" s="180">
        <v>0</v>
      </c>
      <c r="AM82" s="185">
        <v>0</v>
      </c>
      <c r="AN82" s="180">
        <v>0</v>
      </c>
      <c r="AO82" s="185">
        <v>0.3</v>
      </c>
      <c r="AP82" s="185">
        <v>1.4</v>
      </c>
      <c r="AQ82" s="180">
        <v>0</v>
      </c>
      <c r="AR82" s="180">
        <v>0</v>
      </c>
      <c r="AS82" s="180">
        <v>0</v>
      </c>
      <c r="AT82" s="180">
        <v>0</v>
      </c>
      <c r="AU82" s="180">
        <v>0</v>
      </c>
      <c r="AV82" s="180">
        <v>0</v>
      </c>
      <c r="AW82" s="180">
        <v>0</v>
      </c>
      <c r="AX82" s="180">
        <v>0</v>
      </c>
      <c r="AY82" s="180">
        <v>0</v>
      </c>
      <c r="AZ82" s="180">
        <v>0</v>
      </c>
      <c r="BA82" s="180">
        <v>0</v>
      </c>
      <c r="BB82" s="180">
        <v>0</v>
      </c>
      <c r="BC82" s="180">
        <v>0</v>
      </c>
      <c r="BD82" s="180">
        <v>0</v>
      </c>
      <c r="BE82" s="185">
        <v>0.6</v>
      </c>
      <c r="BF82" s="191">
        <v>0.8</v>
      </c>
      <c r="BG82" s="185">
        <v>3.8</v>
      </c>
      <c r="BH82" s="185">
        <v>0</v>
      </c>
      <c r="BI82" s="185">
        <v>0.9</v>
      </c>
      <c r="BJ82" s="184"/>
      <c r="BK82" s="184"/>
      <c r="BL82" s="184"/>
      <c r="BM82" s="184"/>
      <c r="BN82" s="184"/>
      <c r="BO82" s="184"/>
      <c r="BP82" s="184"/>
      <c r="BQ82" s="184"/>
      <c r="BR82" s="184"/>
      <c r="BS82" s="184"/>
      <c r="BT82" s="184"/>
      <c r="BU82" s="184"/>
      <c r="BV82" s="184"/>
      <c r="BW82" s="184"/>
      <c r="BX82" s="184"/>
      <c r="BY82" s="184"/>
      <c r="BZ82" s="184"/>
      <c r="CA82" s="184"/>
      <c r="CB82" s="184"/>
      <c r="CC82" s="184"/>
      <c r="CD82" s="184"/>
      <c r="CE82" s="184"/>
      <c r="CF82" s="184"/>
      <c r="CG82" s="184"/>
    </row>
    <row r="83" spans="1:85" x14ac:dyDescent="0.2">
      <c r="A83" s="180" t="s">
        <v>1641</v>
      </c>
      <c r="B83" s="180" t="s">
        <v>1642</v>
      </c>
      <c r="C83" s="180" t="s">
        <v>1507</v>
      </c>
      <c r="D83" s="180"/>
      <c r="E83" s="185">
        <v>3.8</v>
      </c>
      <c r="F83" s="180">
        <v>0</v>
      </c>
      <c r="G83" s="180">
        <v>0</v>
      </c>
      <c r="H83" s="180">
        <v>0</v>
      </c>
      <c r="I83" s="180">
        <v>0</v>
      </c>
      <c r="J83" s="180">
        <v>0</v>
      </c>
      <c r="K83" s="180">
        <v>0</v>
      </c>
      <c r="L83" s="185">
        <v>1.4</v>
      </c>
      <c r="M83" s="185">
        <v>1.6</v>
      </c>
      <c r="N83" s="185">
        <v>3.7</v>
      </c>
      <c r="O83" s="185">
        <v>2.4</v>
      </c>
      <c r="P83" s="185">
        <v>2.2000000000000002</v>
      </c>
      <c r="Q83" s="185">
        <v>0.8</v>
      </c>
      <c r="R83" s="185">
        <v>0.6</v>
      </c>
      <c r="S83" s="185">
        <v>0</v>
      </c>
      <c r="T83" s="185">
        <v>0</v>
      </c>
      <c r="U83" s="185">
        <v>0</v>
      </c>
      <c r="V83" s="180">
        <v>0</v>
      </c>
      <c r="W83" s="185">
        <v>0</v>
      </c>
      <c r="X83" s="185">
        <v>0.2</v>
      </c>
      <c r="Y83" s="185">
        <v>0.2</v>
      </c>
      <c r="Z83" s="185">
        <v>0.6</v>
      </c>
      <c r="AA83" s="180">
        <v>0</v>
      </c>
      <c r="AB83" s="185">
        <v>0.5</v>
      </c>
      <c r="AC83" s="185">
        <v>0.7</v>
      </c>
      <c r="AD83" s="185">
        <v>0.2</v>
      </c>
      <c r="AE83" s="180">
        <v>0</v>
      </c>
      <c r="AF83" s="180">
        <v>0</v>
      </c>
      <c r="AG83" s="180">
        <v>0</v>
      </c>
      <c r="AH83" s="180">
        <v>0</v>
      </c>
      <c r="AI83" s="180">
        <v>0</v>
      </c>
      <c r="AJ83" s="180">
        <v>0</v>
      </c>
      <c r="AK83" s="180">
        <v>0</v>
      </c>
      <c r="AL83" s="180">
        <v>0</v>
      </c>
      <c r="AM83" s="185">
        <v>0</v>
      </c>
      <c r="AN83" s="180">
        <v>0</v>
      </c>
      <c r="AO83" s="185">
        <v>0</v>
      </c>
      <c r="AP83" s="185">
        <v>0</v>
      </c>
      <c r="AQ83" s="180">
        <v>0</v>
      </c>
      <c r="AR83" s="180">
        <v>0</v>
      </c>
      <c r="AS83" s="180">
        <v>0</v>
      </c>
      <c r="AT83" s="180">
        <v>0</v>
      </c>
      <c r="AU83" s="180">
        <v>0</v>
      </c>
      <c r="AV83" s="180">
        <v>0</v>
      </c>
      <c r="AW83" s="180">
        <v>0</v>
      </c>
      <c r="AX83" s="180">
        <v>0</v>
      </c>
      <c r="AY83" s="180">
        <v>0</v>
      </c>
      <c r="AZ83" s="180">
        <v>0</v>
      </c>
      <c r="BA83" s="180">
        <v>0</v>
      </c>
      <c r="BB83" s="180">
        <v>0</v>
      </c>
      <c r="BC83" s="180">
        <v>0</v>
      </c>
      <c r="BD83" s="180">
        <v>0</v>
      </c>
      <c r="BE83" s="185">
        <v>0</v>
      </c>
      <c r="BF83" s="185">
        <v>0</v>
      </c>
      <c r="BG83" s="185">
        <v>0</v>
      </c>
      <c r="BH83" s="185">
        <v>0.3</v>
      </c>
      <c r="BI83" s="185">
        <v>0</v>
      </c>
      <c r="BJ83" s="184"/>
      <c r="BK83" s="184"/>
      <c r="BL83" s="184"/>
      <c r="BM83" s="184"/>
      <c r="BN83" s="184"/>
      <c r="BO83" s="184"/>
      <c r="BP83" s="184"/>
      <c r="BQ83" s="184"/>
      <c r="BR83" s="184"/>
      <c r="BS83" s="184"/>
      <c r="BT83" s="184"/>
      <c r="BU83" s="184"/>
      <c r="BV83" s="184"/>
      <c r="BW83" s="184"/>
      <c r="BX83" s="184"/>
      <c r="BY83" s="184"/>
      <c r="BZ83" s="184"/>
      <c r="CA83" s="184"/>
      <c r="CB83" s="184"/>
      <c r="CC83" s="184"/>
      <c r="CD83" s="184"/>
      <c r="CE83" s="184"/>
      <c r="CF83" s="184"/>
      <c r="CG83" s="184"/>
    </row>
    <row r="84" spans="1:85" x14ac:dyDescent="0.2">
      <c r="A84" s="186" t="s">
        <v>1643</v>
      </c>
      <c r="B84" s="186" t="s">
        <v>1644</v>
      </c>
      <c r="C84" s="156">
        <v>13.3</v>
      </c>
      <c r="D84" s="156">
        <v>21.1</v>
      </c>
      <c r="E84" s="187">
        <v>0.6</v>
      </c>
      <c r="F84" s="186">
        <v>0</v>
      </c>
      <c r="G84" s="186">
        <v>0</v>
      </c>
      <c r="H84" s="186">
        <v>0</v>
      </c>
      <c r="I84" s="186">
        <v>0</v>
      </c>
      <c r="J84" s="186">
        <v>0</v>
      </c>
      <c r="K84" s="186">
        <v>0</v>
      </c>
      <c r="L84" s="187">
        <v>0</v>
      </c>
      <c r="M84" s="187">
        <v>0</v>
      </c>
      <c r="N84" s="187">
        <v>0</v>
      </c>
      <c r="O84" s="187">
        <v>0</v>
      </c>
      <c r="P84" s="187">
        <v>0</v>
      </c>
      <c r="Q84" s="187">
        <v>0</v>
      </c>
      <c r="R84" s="187">
        <v>0</v>
      </c>
      <c r="S84" s="187">
        <v>0</v>
      </c>
      <c r="T84" s="187">
        <v>0</v>
      </c>
      <c r="U84" s="187">
        <v>0</v>
      </c>
      <c r="V84" s="186">
        <v>0</v>
      </c>
      <c r="W84" s="187">
        <v>0</v>
      </c>
      <c r="X84" s="187">
        <v>0</v>
      </c>
      <c r="Y84" s="187">
        <v>0</v>
      </c>
      <c r="Z84" s="187">
        <v>0</v>
      </c>
      <c r="AA84" s="186">
        <v>0</v>
      </c>
      <c r="AB84" s="187">
        <v>0</v>
      </c>
      <c r="AC84" s="187">
        <v>0</v>
      </c>
      <c r="AD84" s="187">
        <v>0</v>
      </c>
      <c r="AE84" s="186">
        <v>0</v>
      </c>
      <c r="AF84" s="186">
        <v>0</v>
      </c>
      <c r="AG84" s="186">
        <v>0</v>
      </c>
      <c r="AH84" s="186">
        <v>0</v>
      </c>
      <c r="AI84" s="186">
        <v>0</v>
      </c>
      <c r="AJ84" s="186">
        <v>0</v>
      </c>
      <c r="AK84" s="186">
        <v>0</v>
      </c>
      <c r="AL84" s="186">
        <v>0</v>
      </c>
      <c r="AM84" s="187">
        <v>0</v>
      </c>
      <c r="AN84" s="186">
        <v>0</v>
      </c>
      <c r="AO84" s="187">
        <v>0</v>
      </c>
      <c r="AP84" s="187">
        <v>0</v>
      </c>
      <c r="AQ84" s="186">
        <v>0</v>
      </c>
      <c r="AR84" s="186">
        <v>0</v>
      </c>
      <c r="AS84" s="186">
        <v>0</v>
      </c>
      <c r="AT84" s="186">
        <v>0</v>
      </c>
      <c r="AU84" s="186">
        <v>0</v>
      </c>
      <c r="AV84" s="186">
        <v>0</v>
      </c>
      <c r="AW84" s="186">
        <v>0</v>
      </c>
      <c r="AX84" s="186">
        <v>0</v>
      </c>
      <c r="AY84" s="186">
        <v>0</v>
      </c>
      <c r="AZ84" s="186">
        <v>0</v>
      </c>
      <c r="BA84" s="186">
        <v>0</v>
      </c>
      <c r="BB84" s="186">
        <v>0</v>
      </c>
      <c r="BC84" s="186">
        <v>0</v>
      </c>
      <c r="BD84" s="186">
        <v>0</v>
      </c>
      <c r="BE84" s="187">
        <v>0</v>
      </c>
      <c r="BF84" s="187">
        <v>0</v>
      </c>
      <c r="BG84" s="187">
        <v>0</v>
      </c>
      <c r="BH84" s="187">
        <v>0</v>
      </c>
      <c r="BI84" s="187">
        <v>0</v>
      </c>
      <c r="BJ84" s="184"/>
      <c r="BK84" s="184"/>
      <c r="BL84" s="184"/>
      <c r="BM84" s="184"/>
      <c r="BN84" s="184"/>
      <c r="BO84" s="184"/>
      <c r="BP84" s="184"/>
      <c r="BQ84" s="184"/>
      <c r="BR84" s="184"/>
      <c r="BS84" s="184"/>
      <c r="BT84" s="184"/>
      <c r="BU84" s="184"/>
      <c r="BV84" s="184"/>
      <c r="BW84" s="184"/>
      <c r="BX84" s="184"/>
      <c r="BY84" s="184"/>
      <c r="BZ84" s="184"/>
      <c r="CA84" s="184"/>
      <c r="CB84" s="184"/>
      <c r="CC84" s="184"/>
      <c r="CD84" s="184"/>
      <c r="CE84" s="184"/>
      <c r="CF84" s="184"/>
      <c r="CG84" s="184"/>
    </row>
    <row r="85" spans="1:85" x14ac:dyDescent="0.2">
      <c r="A85" s="180" t="s">
        <v>1645</v>
      </c>
      <c r="B85" s="180" t="s">
        <v>1646</v>
      </c>
      <c r="C85" s="3">
        <v>-1.2</v>
      </c>
      <c r="D85" s="3">
        <v>24.3</v>
      </c>
      <c r="E85" s="185">
        <v>14.9</v>
      </c>
      <c r="F85" s="180">
        <v>0</v>
      </c>
      <c r="G85" s="180">
        <v>0</v>
      </c>
      <c r="H85" s="180">
        <v>0</v>
      </c>
      <c r="I85" s="180">
        <v>0</v>
      </c>
      <c r="J85" s="180">
        <v>0</v>
      </c>
      <c r="K85" s="180">
        <v>0</v>
      </c>
      <c r="L85" s="185">
        <v>5.4</v>
      </c>
      <c r="M85" s="185">
        <v>5.9</v>
      </c>
      <c r="N85" s="185">
        <v>17.3</v>
      </c>
      <c r="O85" s="185">
        <v>16.899999999999999</v>
      </c>
      <c r="P85" s="185">
        <v>12.7</v>
      </c>
      <c r="Q85" s="185">
        <v>2.2999999999999998</v>
      </c>
      <c r="R85" s="185">
        <v>6.2</v>
      </c>
      <c r="S85" s="185">
        <v>0.5</v>
      </c>
      <c r="T85" s="185">
        <v>1.1000000000000001</v>
      </c>
      <c r="U85" s="185">
        <v>3.3</v>
      </c>
      <c r="V85" s="180">
        <v>5.3</v>
      </c>
      <c r="W85" s="185">
        <v>1.4</v>
      </c>
      <c r="X85" s="185">
        <v>1.8</v>
      </c>
      <c r="Y85" s="185">
        <v>3.7</v>
      </c>
      <c r="Z85" s="185">
        <v>1.1000000000000001</v>
      </c>
      <c r="AA85" s="180">
        <v>0</v>
      </c>
      <c r="AB85" s="185">
        <v>3.6</v>
      </c>
      <c r="AC85" s="185">
        <v>1.4</v>
      </c>
      <c r="AD85" s="185">
        <v>1.1000000000000001</v>
      </c>
      <c r="AE85" s="180">
        <v>0</v>
      </c>
      <c r="AF85" s="180">
        <v>2.5</v>
      </c>
      <c r="AG85" s="180">
        <v>1.7</v>
      </c>
      <c r="AH85" s="180">
        <v>6.4</v>
      </c>
      <c r="AI85" s="180">
        <v>0</v>
      </c>
      <c r="AJ85" s="180">
        <v>1.9</v>
      </c>
      <c r="AK85" s="180">
        <v>0</v>
      </c>
      <c r="AL85" s="180">
        <v>0</v>
      </c>
      <c r="AM85" s="185">
        <v>1.1000000000000001</v>
      </c>
      <c r="AN85" s="180">
        <v>0</v>
      </c>
      <c r="AO85" s="185">
        <v>1.7</v>
      </c>
      <c r="AP85" s="185">
        <v>0.5</v>
      </c>
      <c r="AQ85" s="180">
        <v>0</v>
      </c>
      <c r="AR85" s="180">
        <v>0</v>
      </c>
      <c r="AS85" s="180">
        <v>0</v>
      </c>
      <c r="AT85" s="180">
        <v>0</v>
      </c>
      <c r="AU85" s="180">
        <v>0</v>
      </c>
      <c r="AV85" s="180">
        <v>0</v>
      </c>
      <c r="AW85" s="180">
        <v>0</v>
      </c>
      <c r="AX85" s="180">
        <v>0</v>
      </c>
      <c r="AY85" s="180">
        <v>0</v>
      </c>
      <c r="AZ85" s="180">
        <v>0</v>
      </c>
      <c r="BA85" s="180">
        <v>0</v>
      </c>
      <c r="BB85" s="180">
        <v>0</v>
      </c>
      <c r="BC85" s="180">
        <v>0</v>
      </c>
      <c r="BD85" s="180">
        <v>0</v>
      </c>
      <c r="BE85" s="185">
        <v>2.4</v>
      </c>
      <c r="BF85" s="185">
        <v>1.6</v>
      </c>
      <c r="BG85" s="185">
        <v>0.8</v>
      </c>
      <c r="BH85" s="185">
        <v>1.6</v>
      </c>
      <c r="BI85" s="185">
        <v>0</v>
      </c>
      <c r="BJ85" s="184"/>
      <c r="BK85" s="184"/>
      <c r="BL85" s="184"/>
      <c r="BM85" s="184"/>
      <c r="BN85" s="184"/>
      <c r="BO85" s="184"/>
      <c r="BP85" s="184"/>
      <c r="BQ85" s="184"/>
      <c r="BR85" s="184"/>
      <c r="BS85" s="184"/>
      <c r="BT85" s="184"/>
      <c r="BU85" s="184"/>
      <c r="BV85" s="184"/>
      <c r="BW85" s="184"/>
      <c r="BX85" s="184"/>
      <c r="BY85" s="184"/>
      <c r="BZ85" s="184"/>
      <c r="CA85" s="184"/>
      <c r="CB85" s="184"/>
      <c r="CC85" s="184"/>
      <c r="CD85" s="184"/>
      <c r="CE85" s="184"/>
      <c r="CF85" s="184"/>
      <c r="CG85" s="184"/>
    </row>
    <row r="86" spans="1:85" x14ac:dyDescent="0.2">
      <c r="A86" s="180" t="s">
        <v>1647</v>
      </c>
      <c r="B86" s="180" t="s">
        <v>1648</v>
      </c>
      <c r="C86" s="180" t="s">
        <v>1507</v>
      </c>
      <c r="D86" s="180"/>
      <c r="E86" s="185">
        <v>0.2</v>
      </c>
      <c r="F86" s="180">
        <v>0</v>
      </c>
      <c r="G86" s="180">
        <v>0</v>
      </c>
      <c r="H86" s="180">
        <v>0</v>
      </c>
      <c r="I86" s="180">
        <v>0</v>
      </c>
      <c r="J86" s="180">
        <v>0</v>
      </c>
      <c r="K86" s="180">
        <v>0</v>
      </c>
      <c r="L86" s="185">
        <v>0.4</v>
      </c>
      <c r="M86" s="185">
        <v>0.4</v>
      </c>
      <c r="N86" s="185">
        <v>0.6</v>
      </c>
      <c r="O86" s="185">
        <v>0.2</v>
      </c>
      <c r="P86" s="185">
        <v>0</v>
      </c>
      <c r="Q86" s="185">
        <v>0</v>
      </c>
      <c r="R86" s="185">
        <v>0.3</v>
      </c>
      <c r="S86" s="185">
        <v>0</v>
      </c>
      <c r="T86" s="185">
        <v>0</v>
      </c>
      <c r="U86" s="185">
        <v>0.2</v>
      </c>
      <c r="V86" s="180">
        <v>3.5</v>
      </c>
      <c r="W86" s="185">
        <v>0.5</v>
      </c>
      <c r="X86" s="185">
        <v>0</v>
      </c>
      <c r="Y86" s="185">
        <v>0.5</v>
      </c>
      <c r="Z86" s="185">
        <v>0.6</v>
      </c>
      <c r="AA86" s="180">
        <v>0</v>
      </c>
      <c r="AB86" s="185">
        <v>0</v>
      </c>
      <c r="AC86" s="185">
        <v>1.4</v>
      </c>
      <c r="AD86" s="185">
        <v>0.2</v>
      </c>
      <c r="AE86" s="180">
        <v>0</v>
      </c>
      <c r="AF86" s="180">
        <v>0</v>
      </c>
      <c r="AG86" s="180">
        <v>0</v>
      </c>
      <c r="AH86" s="180">
        <v>0</v>
      </c>
      <c r="AI86" s="180">
        <v>0</v>
      </c>
      <c r="AJ86" s="180">
        <v>0</v>
      </c>
      <c r="AK86" s="180">
        <v>0</v>
      </c>
      <c r="AL86" s="180">
        <v>0</v>
      </c>
      <c r="AM86" s="185">
        <v>0</v>
      </c>
      <c r="AN86" s="180">
        <v>0</v>
      </c>
      <c r="AO86" s="185">
        <v>0</v>
      </c>
      <c r="AP86" s="185">
        <v>0</v>
      </c>
      <c r="AQ86" s="180">
        <v>0</v>
      </c>
      <c r="AR86" s="180">
        <v>0</v>
      </c>
      <c r="AS86" s="180">
        <v>0</v>
      </c>
      <c r="AT86" s="180">
        <v>0</v>
      </c>
      <c r="AU86" s="180">
        <v>0</v>
      </c>
      <c r="AV86" s="180">
        <v>0</v>
      </c>
      <c r="AW86" s="180">
        <v>0</v>
      </c>
      <c r="AX86" s="180">
        <v>0</v>
      </c>
      <c r="AY86" s="180">
        <v>0</v>
      </c>
      <c r="AZ86" s="180">
        <v>0</v>
      </c>
      <c r="BA86" s="180">
        <v>0</v>
      </c>
      <c r="BB86" s="180">
        <v>0</v>
      </c>
      <c r="BC86" s="180">
        <v>0</v>
      </c>
      <c r="BD86" s="180">
        <v>0</v>
      </c>
      <c r="BE86" s="185">
        <v>0</v>
      </c>
      <c r="BF86" s="185">
        <v>0</v>
      </c>
      <c r="BG86" s="185">
        <v>0</v>
      </c>
      <c r="BH86" s="185">
        <v>0</v>
      </c>
      <c r="BI86" s="185">
        <v>0</v>
      </c>
      <c r="BJ86" s="184"/>
      <c r="BK86" s="184"/>
      <c r="BL86" s="184"/>
      <c r="BM86" s="184"/>
      <c r="BN86" s="184"/>
      <c r="BO86" s="184"/>
      <c r="BP86" s="184"/>
      <c r="BQ86" s="184"/>
      <c r="BR86" s="184"/>
      <c r="BS86" s="184"/>
      <c r="BT86" s="184"/>
      <c r="BU86" s="184"/>
      <c r="BV86" s="184"/>
      <c r="BW86" s="184"/>
      <c r="BX86" s="184"/>
      <c r="BY86" s="184"/>
      <c r="BZ86" s="184"/>
      <c r="CA86" s="184"/>
      <c r="CB86" s="184"/>
      <c r="CC86" s="184"/>
      <c r="CD86" s="184"/>
      <c r="CE86" s="184"/>
      <c r="CF86" s="184"/>
      <c r="CG86" s="184"/>
    </row>
    <row r="87" spans="1:85" x14ac:dyDescent="0.2">
      <c r="A87" s="180" t="s">
        <v>1649</v>
      </c>
      <c r="B87" s="180" t="s">
        <v>1650</v>
      </c>
      <c r="C87" s="1">
        <v>-4.9000000000000004</v>
      </c>
      <c r="D87" s="1">
        <v>22.2</v>
      </c>
      <c r="E87" s="185">
        <v>0</v>
      </c>
      <c r="F87" s="180">
        <v>0</v>
      </c>
      <c r="G87" s="180">
        <v>0</v>
      </c>
      <c r="H87" s="180">
        <v>0</v>
      </c>
      <c r="I87" s="180">
        <v>0</v>
      </c>
      <c r="J87" s="180">
        <v>0</v>
      </c>
      <c r="K87" s="180">
        <v>0</v>
      </c>
      <c r="L87" s="185">
        <v>0</v>
      </c>
      <c r="M87" s="185">
        <v>0</v>
      </c>
      <c r="N87" s="185">
        <v>0</v>
      </c>
      <c r="O87" s="185">
        <v>0</v>
      </c>
      <c r="P87" s="185">
        <v>0.2</v>
      </c>
      <c r="Q87" s="185">
        <v>0</v>
      </c>
      <c r="R87" s="185">
        <v>0.3</v>
      </c>
      <c r="S87" s="185">
        <v>0.5</v>
      </c>
      <c r="T87" s="185">
        <v>0</v>
      </c>
      <c r="U87" s="185">
        <v>0</v>
      </c>
      <c r="V87" s="180">
        <v>0</v>
      </c>
      <c r="W87" s="185">
        <v>0</v>
      </c>
      <c r="X87" s="185">
        <v>0</v>
      </c>
      <c r="Y87" s="185">
        <v>0</v>
      </c>
      <c r="Z87" s="185">
        <v>0</v>
      </c>
      <c r="AA87" s="180">
        <v>0</v>
      </c>
      <c r="AB87" s="185">
        <v>0</v>
      </c>
      <c r="AC87" s="185">
        <v>0</v>
      </c>
      <c r="AD87" s="185">
        <v>0.2</v>
      </c>
      <c r="AE87" s="180">
        <v>0</v>
      </c>
      <c r="AF87" s="180">
        <v>0</v>
      </c>
      <c r="AG87" s="180">
        <v>0</v>
      </c>
      <c r="AH87" s="180">
        <v>0</v>
      </c>
      <c r="AI87" s="180">
        <v>0</v>
      </c>
      <c r="AJ87" s="180">
        <v>0</v>
      </c>
      <c r="AK87" s="180">
        <v>0</v>
      </c>
      <c r="AL87" s="180">
        <v>0</v>
      </c>
      <c r="AM87" s="185">
        <v>0</v>
      </c>
      <c r="AN87" s="180">
        <v>0</v>
      </c>
      <c r="AO87" s="185">
        <v>0</v>
      </c>
      <c r="AP87" s="185">
        <v>0</v>
      </c>
      <c r="AQ87" s="180">
        <v>0</v>
      </c>
      <c r="AR87" s="180">
        <v>0</v>
      </c>
      <c r="AS87" s="180">
        <v>0</v>
      </c>
      <c r="AT87" s="180">
        <v>0</v>
      </c>
      <c r="AU87" s="180">
        <v>0</v>
      </c>
      <c r="AV87" s="180">
        <v>0</v>
      </c>
      <c r="AW87" s="180">
        <v>0</v>
      </c>
      <c r="AX87" s="180">
        <v>0</v>
      </c>
      <c r="AY87" s="180">
        <v>0</v>
      </c>
      <c r="AZ87" s="180">
        <v>0</v>
      </c>
      <c r="BA87" s="180">
        <v>0</v>
      </c>
      <c r="BB87" s="180">
        <v>0</v>
      </c>
      <c r="BC87" s="180">
        <v>0</v>
      </c>
      <c r="BD87" s="180">
        <v>0</v>
      </c>
      <c r="BE87" s="185">
        <v>0</v>
      </c>
      <c r="BF87" s="191">
        <v>1.5</v>
      </c>
      <c r="BG87" s="185">
        <v>0</v>
      </c>
      <c r="BH87" s="185">
        <v>0</v>
      </c>
      <c r="BI87" s="185">
        <v>0.8</v>
      </c>
      <c r="BJ87" s="184"/>
      <c r="BK87" s="184"/>
      <c r="BL87" s="184"/>
      <c r="BM87" s="184"/>
      <c r="BN87" s="184"/>
      <c r="BO87" s="184"/>
      <c r="BP87" s="184"/>
      <c r="BQ87" s="184"/>
      <c r="BR87" s="184"/>
      <c r="BS87" s="184"/>
      <c r="BT87" s="184"/>
      <c r="BU87" s="184"/>
      <c r="BV87" s="184"/>
      <c r="BW87" s="184"/>
      <c r="BX87" s="184"/>
      <c r="BY87" s="184"/>
      <c r="BZ87" s="184"/>
      <c r="CA87" s="184"/>
      <c r="CB87" s="184"/>
      <c r="CC87" s="184"/>
      <c r="CD87" s="184"/>
      <c r="CE87" s="184"/>
      <c r="CF87" s="184"/>
      <c r="CG87" s="184"/>
    </row>
    <row r="88" spans="1:85" x14ac:dyDescent="0.2">
      <c r="A88" s="186" t="s">
        <v>1651</v>
      </c>
      <c r="B88" s="186" t="s">
        <v>1652</v>
      </c>
      <c r="C88" s="196">
        <v>8.6</v>
      </c>
      <c r="D88" s="196">
        <v>16.600000000000001</v>
      </c>
      <c r="E88" s="187">
        <v>0.6</v>
      </c>
      <c r="F88" s="186">
        <v>0</v>
      </c>
      <c r="G88" s="186">
        <v>0</v>
      </c>
      <c r="H88" s="186">
        <v>0</v>
      </c>
      <c r="I88" s="186">
        <v>0</v>
      </c>
      <c r="J88" s="186">
        <v>0</v>
      </c>
      <c r="K88" s="186">
        <v>0</v>
      </c>
      <c r="L88" s="187">
        <v>0</v>
      </c>
      <c r="M88" s="206">
        <v>0.2</v>
      </c>
      <c r="N88" s="187">
        <v>0.2</v>
      </c>
      <c r="O88" s="187">
        <v>0</v>
      </c>
      <c r="P88" s="187">
        <v>0</v>
      </c>
      <c r="Q88" s="187">
        <v>0</v>
      </c>
      <c r="R88" s="187">
        <v>0</v>
      </c>
      <c r="S88" s="187">
        <v>0</v>
      </c>
      <c r="T88" s="187">
        <v>0</v>
      </c>
      <c r="U88" s="187">
        <v>0</v>
      </c>
      <c r="V88" s="186">
        <v>0</v>
      </c>
      <c r="W88" s="187">
        <v>0</v>
      </c>
      <c r="X88" s="206">
        <v>0.2</v>
      </c>
      <c r="Y88" s="187">
        <v>0.6</v>
      </c>
      <c r="Z88" s="187">
        <v>0</v>
      </c>
      <c r="AA88" s="186">
        <v>0</v>
      </c>
      <c r="AB88" s="187">
        <v>0</v>
      </c>
      <c r="AC88" s="187">
        <v>0</v>
      </c>
      <c r="AD88" s="187">
        <v>0</v>
      </c>
      <c r="AE88" s="186">
        <v>0</v>
      </c>
      <c r="AF88" s="186">
        <v>0</v>
      </c>
      <c r="AG88" s="186">
        <v>0</v>
      </c>
      <c r="AH88" s="186">
        <v>0</v>
      </c>
      <c r="AI88" s="186">
        <v>0</v>
      </c>
      <c r="AJ88" s="186">
        <v>0</v>
      </c>
      <c r="AK88" s="186">
        <v>0</v>
      </c>
      <c r="AL88" s="186">
        <v>0</v>
      </c>
      <c r="AM88" s="187">
        <v>0</v>
      </c>
      <c r="AN88" s="186">
        <v>0</v>
      </c>
      <c r="AO88" s="187">
        <v>0</v>
      </c>
      <c r="AP88" s="187">
        <v>0</v>
      </c>
      <c r="AQ88" s="186">
        <v>0</v>
      </c>
      <c r="AR88" s="186">
        <v>0</v>
      </c>
      <c r="AS88" s="186">
        <v>0</v>
      </c>
      <c r="AT88" s="186">
        <v>0</v>
      </c>
      <c r="AU88" s="186">
        <v>0</v>
      </c>
      <c r="AV88" s="186">
        <v>0</v>
      </c>
      <c r="AW88" s="186">
        <v>0</v>
      </c>
      <c r="AX88" s="186">
        <v>0</v>
      </c>
      <c r="AY88" s="186">
        <v>0</v>
      </c>
      <c r="AZ88" s="186">
        <v>0</v>
      </c>
      <c r="BA88" s="186">
        <v>0</v>
      </c>
      <c r="BB88" s="186">
        <v>0</v>
      </c>
      <c r="BC88" s="186">
        <v>0</v>
      </c>
      <c r="BD88" s="186">
        <v>0</v>
      </c>
      <c r="BE88" s="187">
        <v>0</v>
      </c>
      <c r="BF88" s="187">
        <v>0</v>
      </c>
      <c r="BG88" s="187">
        <v>0</v>
      </c>
      <c r="BH88" s="187">
        <v>0</v>
      </c>
      <c r="BI88" s="187">
        <v>0</v>
      </c>
      <c r="BJ88" s="184"/>
      <c r="BK88" s="184"/>
      <c r="BL88" s="184"/>
      <c r="BM88" s="184"/>
      <c r="BN88" s="184"/>
      <c r="BO88" s="184"/>
      <c r="BP88" s="184"/>
      <c r="BQ88" s="184"/>
      <c r="BR88" s="184"/>
      <c r="BS88" s="184"/>
      <c r="BT88" s="184"/>
      <c r="BU88" s="184"/>
      <c r="BV88" s="184"/>
      <c r="BW88" s="184"/>
      <c r="BX88" s="184"/>
      <c r="BY88" s="184"/>
      <c r="BZ88" s="184"/>
      <c r="CA88" s="184"/>
      <c r="CB88" s="184"/>
      <c r="CC88" s="184"/>
      <c r="CD88" s="184"/>
      <c r="CE88" s="184"/>
      <c r="CF88" s="184"/>
      <c r="CG88" s="184"/>
    </row>
    <row r="89" spans="1:85" x14ac:dyDescent="0.2">
      <c r="A89" s="180"/>
      <c r="B89" s="180" t="s">
        <v>1653</v>
      </c>
      <c r="C89" s="215"/>
      <c r="D89" s="215"/>
      <c r="E89" s="185">
        <v>80.900000000000006</v>
      </c>
      <c r="F89" s="180">
        <v>0</v>
      </c>
      <c r="G89" s="180">
        <v>0</v>
      </c>
      <c r="H89" s="180">
        <v>0</v>
      </c>
      <c r="I89" s="180">
        <v>0</v>
      </c>
      <c r="J89" s="180">
        <v>0</v>
      </c>
      <c r="K89" s="180">
        <v>0</v>
      </c>
      <c r="L89" s="185">
        <v>72.400000000000006</v>
      </c>
      <c r="M89" s="185">
        <v>86.1</v>
      </c>
      <c r="N89" s="185">
        <v>86.8</v>
      </c>
      <c r="O89" s="185">
        <v>83.8</v>
      </c>
      <c r="P89" s="185">
        <v>86.3</v>
      </c>
      <c r="Q89" s="185">
        <v>89.4</v>
      </c>
      <c r="R89" s="185">
        <v>95.8</v>
      </c>
      <c r="S89" s="185">
        <v>100</v>
      </c>
      <c r="T89" s="185">
        <v>98.9</v>
      </c>
      <c r="U89" s="185">
        <v>95.5</v>
      </c>
      <c r="V89" s="180">
        <v>77.2</v>
      </c>
      <c r="W89" s="185">
        <v>95.9</v>
      </c>
      <c r="X89" s="185">
        <v>95.5</v>
      </c>
      <c r="Y89" s="185">
        <v>84.3</v>
      </c>
      <c r="Z89" s="185">
        <v>90.9</v>
      </c>
      <c r="AA89" s="180">
        <v>56</v>
      </c>
      <c r="AB89" s="185">
        <v>97</v>
      </c>
      <c r="AC89" s="185">
        <v>77.099999999999994</v>
      </c>
      <c r="AD89" s="185">
        <v>90.8</v>
      </c>
      <c r="AE89" s="180">
        <v>100</v>
      </c>
      <c r="AF89" s="180">
        <v>92.5</v>
      </c>
      <c r="AG89" s="180">
        <v>94.9</v>
      </c>
      <c r="AH89" s="180">
        <v>83</v>
      </c>
      <c r="AI89" s="180">
        <v>0</v>
      </c>
      <c r="AJ89" s="180">
        <v>90.7</v>
      </c>
      <c r="AK89" s="180">
        <v>93.1</v>
      </c>
      <c r="AL89" s="180">
        <v>100</v>
      </c>
      <c r="AM89" s="185">
        <v>99.4</v>
      </c>
      <c r="AN89" s="180">
        <v>97.1</v>
      </c>
      <c r="AO89" s="185">
        <v>99.7</v>
      </c>
      <c r="AP89" s="185">
        <v>99.5</v>
      </c>
      <c r="AQ89" s="180">
        <v>0</v>
      </c>
      <c r="AR89" s="180">
        <v>0</v>
      </c>
      <c r="AS89" s="180">
        <v>0</v>
      </c>
      <c r="AT89" s="180">
        <v>0</v>
      </c>
      <c r="AU89" s="180">
        <v>0</v>
      </c>
      <c r="AV89" s="180">
        <v>0</v>
      </c>
      <c r="AW89" s="180">
        <v>0</v>
      </c>
      <c r="AX89" s="180">
        <v>0</v>
      </c>
      <c r="AY89" s="180">
        <v>0</v>
      </c>
      <c r="AZ89" s="180">
        <v>0</v>
      </c>
      <c r="BA89" s="180">
        <v>0</v>
      </c>
      <c r="BB89" s="180">
        <v>0</v>
      </c>
      <c r="BC89" s="180">
        <v>0</v>
      </c>
      <c r="BD89" s="180">
        <v>0</v>
      </c>
      <c r="BE89" s="185">
        <v>98.8</v>
      </c>
      <c r="BF89" s="185">
        <v>97.6</v>
      </c>
      <c r="BG89" s="185">
        <v>97.7</v>
      </c>
      <c r="BH89" s="185">
        <v>94.8</v>
      </c>
      <c r="BI89" s="185">
        <v>99.1</v>
      </c>
      <c r="BJ89" s="184"/>
      <c r="BK89" s="184"/>
      <c r="BL89" s="184"/>
      <c r="BM89" s="184"/>
      <c r="BN89" s="184"/>
      <c r="BO89" s="184"/>
      <c r="BP89" s="184"/>
      <c r="BQ89" s="184"/>
      <c r="BR89" s="184"/>
      <c r="BS89" s="184"/>
      <c r="BT89" s="184"/>
      <c r="BU89" s="184"/>
      <c r="BV89" s="184"/>
      <c r="BW89" s="184"/>
      <c r="BX89" s="184"/>
      <c r="BY89" s="184"/>
      <c r="BZ89" s="184"/>
      <c r="CA89" s="184"/>
      <c r="CB89" s="184"/>
      <c r="CC89" s="184"/>
      <c r="CD89" s="184"/>
      <c r="CE89" s="184"/>
      <c r="CF89" s="184"/>
      <c r="CG89" s="184"/>
    </row>
    <row r="90" spans="1:85" x14ac:dyDescent="0.2">
      <c r="A90" s="180"/>
      <c r="B90" s="180" t="s">
        <v>1654</v>
      </c>
      <c r="C90" s="215"/>
      <c r="D90" s="215"/>
      <c r="E90" s="185">
        <v>19.100000000000001</v>
      </c>
      <c r="F90" s="180">
        <v>0</v>
      </c>
      <c r="G90" s="180">
        <v>0</v>
      </c>
      <c r="H90" s="180">
        <v>0</v>
      </c>
      <c r="I90" s="180">
        <v>0</v>
      </c>
      <c r="J90" s="180">
        <v>0</v>
      </c>
      <c r="K90" s="180">
        <v>0</v>
      </c>
      <c r="L90" s="185">
        <v>27.6</v>
      </c>
      <c r="M90" s="185">
        <v>13.9</v>
      </c>
      <c r="N90" s="185">
        <v>13.2</v>
      </c>
      <c r="O90" s="185">
        <v>16.2</v>
      </c>
      <c r="P90" s="185">
        <v>13.7</v>
      </c>
      <c r="Q90" s="185">
        <v>10.6</v>
      </c>
      <c r="R90" s="185">
        <v>4.2</v>
      </c>
      <c r="S90" s="185">
        <v>0</v>
      </c>
      <c r="T90" s="185">
        <v>1.1000000000000001</v>
      </c>
      <c r="U90" s="185">
        <v>4.5</v>
      </c>
      <c r="V90" s="180">
        <v>22.8</v>
      </c>
      <c r="W90" s="185">
        <v>4.0999999999999996</v>
      </c>
      <c r="X90" s="185">
        <v>4.5</v>
      </c>
      <c r="Y90" s="185">
        <v>15.7</v>
      </c>
      <c r="Z90" s="185">
        <v>9.1</v>
      </c>
      <c r="AA90" s="180">
        <v>44</v>
      </c>
      <c r="AB90" s="185">
        <v>3</v>
      </c>
      <c r="AC90" s="185">
        <v>22.9</v>
      </c>
      <c r="AD90" s="185">
        <v>9.1999999999999993</v>
      </c>
      <c r="AE90" s="180">
        <v>0</v>
      </c>
      <c r="AF90" s="180">
        <v>7.5</v>
      </c>
      <c r="AG90" s="180">
        <v>5.0999999999999996</v>
      </c>
      <c r="AH90" s="180">
        <v>17</v>
      </c>
      <c r="AI90" s="180">
        <v>0</v>
      </c>
      <c r="AJ90" s="180">
        <v>9.3000000000000007</v>
      </c>
      <c r="AK90" s="180">
        <v>6.9</v>
      </c>
      <c r="AL90" s="180">
        <v>0</v>
      </c>
      <c r="AM90" s="185">
        <v>0.6</v>
      </c>
      <c r="AN90" s="180">
        <v>2.9</v>
      </c>
      <c r="AO90" s="185">
        <v>0.3</v>
      </c>
      <c r="AP90" s="185">
        <v>0.5</v>
      </c>
      <c r="AQ90" s="180">
        <v>0</v>
      </c>
      <c r="AR90" s="180">
        <v>0</v>
      </c>
      <c r="AS90" s="180">
        <v>0</v>
      </c>
      <c r="AT90" s="180">
        <v>0</v>
      </c>
      <c r="AU90" s="180">
        <v>0</v>
      </c>
      <c r="AV90" s="180">
        <v>0</v>
      </c>
      <c r="AW90" s="180">
        <v>0</v>
      </c>
      <c r="AX90" s="180">
        <v>0</v>
      </c>
      <c r="AY90" s="180">
        <v>0</v>
      </c>
      <c r="AZ90" s="180">
        <v>0</v>
      </c>
      <c r="BA90" s="180">
        <v>0</v>
      </c>
      <c r="BB90" s="180">
        <v>0</v>
      </c>
      <c r="BC90" s="180">
        <v>0</v>
      </c>
      <c r="BD90" s="180">
        <v>0</v>
      </c>
      <c r="BE90" s="185">
        <v>1.2</v>
      </c>
      <c r="BF90" s="185">
        <v>2.4</v>
      </c>
      <c r="BG90" s="185">
        <v>2.2999999999999998</v>
      </c>
      <c r="BH90" s="185">
        <v>5.2</v>
      </c>
      <c r="BI90" s="185">
        <v>0.9</v>
      </c>
      <c r="BJ90" s="184"/>
      <c r="BK90" s="184"/>
      <c r="BL90" s="184"/>
      <c r="BM90" s="184"/>
      <c r="BN90" s="184"/>
      <c r="BO90" s="184"/>
      <c r="BP90" s="184"/>
      <c r="BQ90" s="184"/>
      <c r="BR90" s="184"/>
      <c r="BS90" s="184"/>
      <c r="BT90" s="184"/>
      <c r="BU90" s="184"/>
      <c r="BV90" s="184"/>
      <c r="BW90" s="184"/>
      <c r="BX90" s="184"/>
      <c r="BY90" s="184"/>
      <c r="BZ90" s="184"/>
      <c r="CA90" s="184"/>
      <c r="CB90" s="184"/>
      <c r="CC90" s="184"/>
      <c r="CD90" s="184"/>
      <c r="CE90" s="184"/>
      <c r="CF90" s="184"/>
      <c r="CG90" s="184"/>
    </row>
    <row r="91" spans="1:85" x14ac:dyDescent="0.2">
      <c r="A91" s="186"/>
      <c r="B91" s="186"/>
      <c r="C91" s="186"/>
      <c r="D91" s="186"/>
      <c r="E91" s="186"/>
      <c r="F91" s="186"/>
      <c r="G91" s="186"/>
      <c r="H91" s="186"/>
      <c r="I91" s="186"/>
      <c r="J91" s="186"/>
      <c r="K91" s="186"/>
      <c r="L91" s="186"/>
      <c r="M91" s="186"/>
      <c r="N91" s="186"/>
      <c r="O91" s="186"/>
      <c r="P91" s="186"/>
      <c r="Q91" s="186"/>
      <c r="R91" s="186"/>
      <c r="S91" s="186"/>
      <c r="T91" s="186"/>
      <c r="U91" s="186"/>
      <c r="V91" s="186"/>
      <c r="W91" s="186"/>
      <c r="X91" s="186"/>
      <c r="Y91" s="186"/>
      <c r="Z91" s="186"/>
      <c r="AA91" s="186"/>
      <c r="AB91" s="186"/>
      <c r="AC91" s="186"/>
      <c r="AD91" s="186"/>
      <c r="AE91" s="186"/>
      <c r="AF91" s="186"/>
      <c r="AG91" s="186"/>
      <c r="AH91" s="186"/>
      <c r="AI91" s="186"/>
      <c r="AJ91" s="186"/>
      <c r="AK91" s="186"/>
      <c r="AL91" s="186"/>
      <c r="AM91" s="186"/>
      <c r="AN91" s="186"/>
      <c r="AO91" s="186"/>
      <c r="AP91" s="186"/>
      <c r="AQ91" s="186"/>
      <c r="AR91" s="186"/>
      <c r="AS91" s="186"/>
      <c r="AT91" s="186"/>
      <c r="AU91" s="186"/>
      <c r="AV91" s="186"/>
      <c r="AW91" s="186"/>
      <c r="AX91" s="186"/>
      <c r="AY91" s="186"/>
      <c r="AZ91" s="186"/>
      <c r="BA91" s="186"/>
      <c r="BB91" s="186"/>
      <c r="BC91" s="186"/>
      <c r="BD91" s="186"/>
      <c r="BE91" s="186"/>
      <c r="BF91" s="186"/>
      <c r="BG91" s="186"/>
      <c r="BH91" s="186"/>
      <c r="BI91" s="186"/>
      <c r="BJ91" s="184"/>
      <c r="BK91" s="184"/>
      <c r="BL91" s="184"/>
      <c r="BM91" s="184"/>
      <c r="BN91" s="184"/>
      <c r="BO91" s="184"/>
      <c r="BP91" s="184"/>
      <c r="BQ91" s="184"/>
      <c r="BR91" s="184"/>
      <c r="BS91" s="184"/>
      <c r="BT91" s="184"/>
      <c r="BU91" s="184"/>
      <c r="BV91" s="184"/>
      <c r="BW91" s="184"/>
      <c r="BX91" s="184"/>
      <c r="BY91" s="184"/>
      <c r="BZ91" s="184"/>
      <c r="CA91" s="184"/>
      <c r="CB91" s="184"/>
      <c r="CC91" s="184"/>
      <c r="CD91" s="184"/>
      <c r="CE91" s="184"/>
      <c r="CF91" s="184"/>
      <c r="CG91" s="184"/>
    </row>
    <row r="92" spans="1:85" x14ac:dyDescent="0.2">
      <c r="A92" s="635" t="s">
        <v>2765</v>
      </c>
      <c r="B92" s="636"/>
      <c r="C92" s="216" t="s">
        <v>1655</v>
      </c>
      <c r="D92" s="186"/>
      <c r="E92" s="186"/>
      <c r="F92" s="186"/>
      <c r="G92" s="186"/>
      <c r="H92" s="186"/>
      <c r="I92" s="186"/>
      <c r="J92" s="186"/>
      <c r="K92" s="186"/>
      <c r="L92" s="186"/>
      <c r="M92" s="186"/>
      <c r="N92" s="186"/>
      <c r="O92" s="186"/>
      <c r="P92" s="186"/>
      <c r="Q92" s="186"/>
      <c r="R92" s="186"/>
      <c r="S92" s="186"/>
      <c r="T92" s="186"/>
      <c r="U92" s="186"/>
      <c r="V92" s="186"/>
      <c r="W92" s="186"/>
      <c r="X92" s="186"/>
      <c r="Y92" s="186"/>
      <c r="Z92" s="186"/>
      <c r="AA92" s="186"/>
      <c r="AB92" s="186"/>
      <c r="AC92" s="186"/>
      <c r="AD92" s="186"/>
      <c r="AE92" s="186"/>
      <c r="AF92" s="186"/>
      <c r="AG92" s="186"/>
      <c r="AH92" s="186"/>
      <c r="AI92" s="186"/>
      <c r="AJ92" s="186"/>
      <c r="AK92" s="186"/>
      <c r="AL92" s="186"/>
      <c r="AM92" s="186"/>
      <c r="AN92" s="186"/>
      <c r="AO92" s="186"/>
      <c r="AP92" s="186"/>
      <c r="AQ92" s="186"/>
      <c r="AR92" s="186"/>
      <c r="AS92" s="186"/>
      <c r="AT92" s="186"/>
      <c r="AU92" s="186"/>
      <c r="AV92" s="186"/>
      <c r="AW92" s="186"/>
      <c r="AX92" s="186"/>
      <c r="AY92" s="186"/>
      <c r="AZ92" s="186"/>
      <c r="BA92" s="186"/>
      <c r="BB92" s="186"/>
      <c r="BC92" s="186"/>
      <c r="BD92" s="186"/>
      <c r="BE92" s="186"/>
      <c r="BF92" s="186"/>
      <c r="BG92" s="186"/>
      <c r="BH92" s="186"/>
      <c r="BI92" s="186"/>
      <c r="BJ92" s="184"/>
      <c r="BK92" s="184"/>
      <c r="BL92" s="184"/>
      <c r="BM92" s="184"/>
      <c r="BN92" s="184"/>
      <c r="BO92" s="184"/>
      <c r="BP92" s="184"/>
      <c r="BQ92" s="184"/>
      <c r="BR92" s="184"/>
      <c r="BS92" s="184"/>
      <c r="BT92" s="184"/>
      <c r="BU92" s="184"/>
      <c r="BV92" s="184"/>
      <c r="BW92" s="184"/>
      <c r="BX92" s="184"/>
      <c r="BY92" s="184"/>
      <c r="BZ92" s="184"/>
      <c r="CA92" s="184"/>
      <c r="CB92" s="184"/>
      <c r="CC92" s="184"/>
      <c r="CD92" s="184"/>
      <c r="CE92" s="184"/>
      <c r="CF92" s="184"/>
      <c r="CG92" s="184"/>
    </row>
    <row r="93" spans="1:85" x14ac:dyDescent="0.2">
      <c r="A93" s="203" t="s">
        <v>2771</v>
      </c>
      <c r="B93" s="203"/>
      <c r="C93" s="186"/>
      <c r="D93" s="186"/>
      <c r="E93" s="186"/>
      <c r="F93" s="186"/>
      <c r="G93" s="186"/>
      <c r="H93" s="186"/>
      <c r="I93" s="186"/>
      <c r="J93" s="186"/>
      <c r="K93" s="186"/>
      <c r="L93" s="186"/>
      <c r="M93" s="186"/>
      <c r="N93" s="186"/>
      <c r="O93" s="186"/>
      <c r="P93" s="186"/>
      <c r="Q93" s="186"/>
      <c r="R93" s="186"/>
      <c r="S93" s="186"/>
      <c r="T93" s="186"/>
      <c r="U93" s="186"/>
      <c r="V93" s="186"/>
      <c r="W93" s="186"/>
      <c r="X93" s="186"/>
      <c r="Y93" s="186"/>
      <c r="Z93" s="186"/>
      <c r="AA93" s="186"/>
      <c r="AB93" s="186"/>
      <c r="AC93" s="186"/>
      <c r="AD93" s="186"/>
      <c r="AE93" s="186"/>
      <c r="AF93" s="186"/>
      <c r="AG93" s="186"/>
      <c r="AH93" s="186"/>
      <c r="AI93" s="186"/>
      <c r="AJ93" s="186"/>
      <c r="AK93" s="186"/>
      <c r="AL93" s="186"/>
      <c r="AM93" s="186"/>
      <c r="AN93" s="186"/>
      <c r="AO93" s="186"/>
      <c r="AP93" s="186"/>
      <c r="AQ93" s="186"/>
      <c r="AR93" s="186"/>
      <c r="AS93" s="186"/>
      <c r="AT93" s="186"/>
      <c r="AU93" s="186"/>
      <c r="AV93" s="186"/>
      <c r="AW93" s="186"/>
      <c r="AX93" s="186"/>
      <c r="AY93" s="186"/>
      <c r="AZ93" s="186"/>
      <c r="BA93" s="186"/>
      <c r="BB93" s="186"/>
      <c r="BC93" s="186"/>
      <c r="BD93" s="186"/>
      <c r="BE93" s="186"/>
      <c r="BF93" s="186"/>
      <c r="BG93" s="186"/>
      <c r="BH93" s="186"/>
      <c r="BI93" s="186"/>
      <c r="BJ93" s="184"/>
      <c r="BK93" s="184"/>
      <c r="BL93" s="184"/>
      <c r="BM93" s="184"/>
      <c r="BN93" s="184"/>
      <c r="BO93" s="184"/>
      <c r="BP93" s="184"/>
      <c r="BQ93" s="184"/>
      <c r="BR93" s="184"/>
      <c r="BS93" s="184"/>
      <c r="BT93" s="184"/>
      <c r="BU93" s="184"/>
      <c r="BV93" s="184"/>
      <c r="BW93" s="184"/>
      <c r="BX93" s="184"/>
      <c r="BY93" s="184"/>
      <c r="BZ93" s="184"/>
      <c r="CA93" s="184"/>
      <c r="CB93" s="184"/>
      <c r="CC93" s="184"/>
      <c r="CD93" s="184"/>
      <c r="CE93" s="184"/>
      <c r="CF93" s="184"/>
      <c r="CG93" s="184"/>
    </row>
    <row r="94" spans="1:85" x14ac:dyDescent="0.2">
      <c r="A94" s="188" t="s">
        <v>2767</v>
      </c>
      <c r="B94" s="188"/>
      <c r="C94" s="186"/>
      <c r="D94" s="186"/>
      <c r="E94" s="186"/>
      <c r="F94" s="186"/>
      <c r="G94" s="186"/>
      <c r="H94" s="186"/>
      <c r="I94" s="186"/>
      <c r="J94" s="186"/>
      <c r="K94" s="186"/>
      <c r="L94" s="186"/>
      <c r="M94" s="186"/>
      <c r="N94" s="186"/>
      <c r="O94" s="186"/>
      <c r="P94" s="186"/>
      <c r="Q94" s="186"/>
      <c r="R94" s="186"/>
      <c r="S94" s="186"/>
      <c r="T94" s="186"/>
      <c r="U94" s="186"/>
      <c r="V94" s="186"/>
      <c r="W94" s="186"/>
      <c r="X94" s="186"/>
      <c r="Y94" s="186"/>
      <c r="Z94" s="186"/>
      <c r="AA94" s="186"/>
      <c r="AB94" s="186"/>
      <c r="AC94" s="186"/>
      <c r="AD94" s="186"/>
      <c r="AE94" s="186"/>
      <c r="AF94" s="186"/>
      <c r="AG94" s="186"/>
      <c r="AH94" s="186"/>
      <c r="AI94" s="186"/>
      <c r="AJ94" s="186"/>
      <c r="AK94" s="186"/>
      <c r="AL94" s="186"/>
      <c r="AM94" s="186"/>
      <c r="AN94" s="186"/>
      <c r="AO94" s="186"/>
      <c r="AP94" s="186"/>
      <c r="AQ94" s="186"/>
      <c r="AR94" s="186"/>
      <c r="AS94" s="186"/>
      <c r="AT94" s="186"/>
      <c r="AU94" s="186"/>
      <c r="AV94" s="186"/>
      <c r="AW94" s="186"/>
      <c r="AX94" s="186"/>
      <c r="AY94" s="186"/>
      <c r="AZ94" s="186"/>
      <c r="BA94" s="186"/>
      <c r="BB94" s="186"/>
      <c r="BC94" s="186"/>
      <c r="BD94" s="186"/>
      <c r="BE94" s="186"/>
      <c r="BF94" s="186"/>
      <c r="BG94" s="186"/>
      <c r="BH94" s="186"/>
      <c r="BI94" s="186"/>
      <c r="BJ94" s="184"/>
      <c r="BK94" s="184"/>
      <c r="BL94" s="184"/>
      <c r="BM94" s="184"/>
      <c r="BN94" s="184"/>
      <c r="BO94" s="184"/>
      <c r="BP94" s="184"/>
      <c r="BQ94" s="184"/>
      <c r="BR94" s="184"/>
      <c r="BS94" s="184"/>
      <c r="BT94" s="184"/>
      <c r="BU94" s="184"/>
      <c r="BV94" s="184"/>
      <c r="BW94" s="184"/>
      <c r="BX94" s="184"/>
      <c r="BY94" s="184"/>
      <c r="BZ94" s="184"/>
      <c r="CA94" s="184"/>
      <c r="CB94" s="184"/>
      <c r="CC94" s="184"/>
      <c r="CD94" s="184"/>
      <c r="CE94" s="184"/>
      <c r="CF94" s="184"/>
      <c r="CG94" s="184"/>
    </row>
    <row r="95" spans="1:85" x14ac:dyDescent="0.2">
      <c r="A95" s="206" t="s">
        <v>2769</v>
      </c>
      <c r="B95" s="20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c r="AC95" s="186"/>
      <c r="AD95" s="186"/>
      <c r="AE95" s="186"/>
      <c r="AF95" s="186"/>
      <c r="AG95" s="186"/>
      <c r="AH95" s="186"/>
      <c r="AI95" s="186"/>
      <c r="AJ95" s="186"/>
      <c r="AK95" s="186"/>
      <c r="AL95" s="186"/>
      <c r="AM95" s="186"/>
      <c r="AN95" s="186"/>
      <c r="AO95" s="186"/>
      <c r="AP95" s="186"/>
      <c r="AQ95" s="186"/>
      <c r="AR95" s="186"/>
      <c r="AS95" s="186"/>
      <c r="AT95" s="186"/>
      <c r="AU95" s="186"/>
      <c r="AV95" s="186"/>
      <c r="AW95" s="186"/>
      <c r="AX95" s="186"/>
      <c r="AY95" s="186"/>
      <c r="AZ95" s="186"/>
      <c r="BA95" s="186"/>
      <c r="BB95" s="186"/>
      <c r="BC95" s="186"/>
      <c r="BD95" s="186"/>
      <c r="BE95" s="186"/>
      <c r="BF95" s="186"/>
      <c r="BG95" s="186"/>
      <c r="BH95" s="186"/>
      <c r="BI95" s="186"/>
      <c r="BJ95" s="184"/>
      <c r="BK95" s="184"/>
      <c r="BL95" s="184"/>
      <c r="BM95" s="184"/>
      <c r="BN95" s="184"/>
      <c r="BO95" s="184"/>
      <c r="BP95" s="184"/>
      <c r="BQ95" s="184"/>
      <c r="BR95" s="184"/>
      <c r="BS95" s="184"/>
      <c r="BT95" s="184"/>
      <c r="BU95" s="184"/>
      <c r="BV95" s="184"/>
      <c r="BW95" s="184"/>
      <c r="BX95" s="184"/>
      <c r="BY95" s="184"/>
      <c r="BZ95" s="184"/>
      <c r="CA95" s="184"/>
      <c r="CB95" s="184"/>
      <c r="CC95" s="184"/>
      <c r="CD95" s="184"/>
      <c r="CE95" s="184"/>
      <c r="CF95" s="184"/>
      <c r="CG95" s="184"/>
    </row>
    <row r="96" spans="1:85" x14ac:dyDescent="0.2">
      <c r="A96" s="191" t="s">
        <v>2770</v>
      </c>
      <c r="B96" s="205"/>
    </row>
    <row r="97" spans="1:2" x14ac:dyDescent="0.2">
      <c r="A97" s="193" t="s">
        <v>2768</v>
      </c>
      <c r="B97" s="192"/>
    </row>
    <row r="98" spans="1:2" x14ac:dyDescent="0.2">
      <c r="A98" s="207" t="s">
        <v>2772</v>
      </c>
      <c r="B98" s="207"/>
    </row>
  </sheetData>
  <autoFilter ref="A2:BI90"/>
  <mergeCells count="2">
    <mergeCell ref="C1:D1"/>
    <mergeCell ref="E1:M1"/>
  </mergeCells>
  <pageMargins left="0.48" right="0.19685039370078741" top="0.66" bottom="0.19685039370078741" header="0.31496062992125984" footer="0.66"/>
  <pageSetup paperSize="9"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topLeftCell="A48" workbookViewId="0">
      <selection activeCell="A79" sqref="A79"/>
    </sheetView>
  </sheetViews>
  <sheetFormatPr baseColWidth="10" defaultColWidth="11.42578125" defaultRowHeight="12.75" x14ac:dyDescent="0.2"/>
  <cols>
    <col min="1" max="2" width="15.28515625" customWidth="1"/>
    <col min="3" max="3" width="41.140625" bestFit="1" customWidth="1"/>
    <col min="4" max="7" width="9.7109375" customWidth="1"/>
    <col min="8" max="9" width="9.7109375" style="556" customWidth="1"/>
    <col min="10" max="11" width="20.42578125" style="78" customWidth="1"/>
    <col min="12" max="12" width="71.140625" bestFit="1" customWidth="1"/>
  </cols>
  <sheetData>
    <row r="1" spans="1:12" x14ac:dyDescent="0.2">
      <c r="D1" s="609" t="s">
        <v>1440</v>
      </c>
      <c r="E1" s="599"/>
      <c r="F1" s="608" t="s">
        <v>2728</v>
      </c>
      <c r="G1" s="599"/>
      <c r="H1" s="610" t="s">
        <v>2711</v>
      </c>
      <c r="I1" s="611"/>
      <c r="J1" s="586" t="s">
        <v>1659</v>
      </c>
      <c r="K1" s="586" t="s">
        <v>1660</v>
      </c>
    </row>
    <row r="2" spans="1:12" ht="14.25" x14ac:dyDescent="0.2">
      <c r="A2" s="155" t="s">
        <v>1657</v>
      </c>
      <c r="B2" s="155" t="s">
        <v>1391</v>
      </c>
      <c r="C2" s="155" t="s">
        <v>1658</v>
      </c>
      <c r="D2" s="155" t="s">
        <v>1442</v>
      </c>
      <c r="E2" s="155" t="s">
        <v>1443</v>
      </c>
      <c r="F2" s="155" t="s">
        <v>1442</v>
      </c>
      <c r="G2" s="155" t="s">
        <v>1443</v>
      </c>
      <c r="H2" s="555" t="s">
        <v>1442</v>
      </c>
      <c r="I2" s="555" t="s">
        <v>1443</v>
      </c>
      <c r="J2" s="586" t="s">
        <v>2730</v>
      </c>
      <c r="K2" s="586" t="s">
        <v>2730</v>
      </c>
      <c r="L2" s="442" t="s">
        <v>1810</v>
      </c>
    </row>
    <row r="3" spans="1:12" x14ac:dyDescent="0.2">
      <c r="A3" t="s">
        <v>1694</v>
      </c>
      <c r="B3" t="s">
        <v>1695</v>
      </c>
      <c r="C3" s="159" t="s">
        <v>1696</v>
      </c>
      <c r="D3" s="418" t="s">
        <v>234</v>
      </c>
      <c r="E3" s="418" t="s">
        <v>234</v>
      </c>
      <c r="F3" s="566">
        <v>14.8</v>
      </c>
      <c r="G3" s="565">
        <v>28</v>
      </c>
      <c r="H3" s="557">
        <v>5.4</v>
      </c>
      <c r="I3" s="557" t="s">
        <v>804</v>
      </c>
      <c r="J3" s="78" t="s">
        <v>1386</v>
      </c>
      <c r="K3" s="78" t="s">
        <v>1386</v>
      </c>
    </row>
    <row r="4" spans="1:12" x14ac:dyDescent="0.2">
      <c r="A4" t="s">
        <v>1766</v>
      </c>
      <c r="B4" t="s">
        <v>1763</v>
      </c>
      <c r="C4" t="s">
        <v>1767</v>
      </c>
      <c r="D4" s="418" t="s">
        <v>234</v>
      </c>
      <c r="E4" s="418" t="s">
        <v>234</v>
      </c>
      <c r="F4" s="565">
        <v>7.9</v>
      </c>
      <c r="G4" s="565">
        <v>28.1</v>
      </c>
      <c r="H4" s="557" t="s">
        <v>234</v>
      </c>
      <c r="I4" s="557" t="s">
        <v>234</v>
      </c>
      <c r="J4" s="78" t="s">
        <v>1386</v>
      </c>
      <c r="K4" s="522" t="s">
        <v>1386</v>
      </c>
    </row>
    <row r="5" spans="1:12" x14ac:dyDescent="0.2">
      <c r="A5" s="155" t="s">
        <v>1720</v>
      </c>
      <c r="B5" t="s">
        <v>1721</v>
      </c>
      <c r="C5" s="564" t="s">
        <v>1026</v>
      </c>
      <c r="D5" s="566">
        <v>10</v>
      </c>
      <c r="E5" s="565">
        <v>24</v>
      </c>
      <c r="F5" s="572">
        <v>7</v>
      </c>
      <c r="G5" s="565">
        <v>24</v>
      </c>
      <c r="H5" s="558">
        <v>5</v>
      </c>
      <c r="I5" s="558" t="s">
        <v>804</v>
      </c>
      <c r="J5" s="78" t="s">
        <v>1386</v>
      </c>
      <c r="K5" s="522" t="s">
        <v>1386</v>
      </c>
    </row>
    <row r="6" spans="1:12" x14ac:dyDescent="0.2">
      <c r="A6" s="155" t="s">
        <v>1746</v>
      </c>
      <c r="B6" t="s">
        <v>1747</v>
      </c>
      <c r="C6" s="564" t="s">
        <v>847</v>
      </c>
      <c r="D6" s="565">
        <v>-12.4</v>
      </c>
      <c r="E6" s="566">
        <v>25.8</v>
      </c>
      <c r="F6" s="580">
        <f>D6</f>
        <v>-12.4</v>
      </c>
      <c r="G6" s="580">
        <f>E6</f>
        <v>25.8</v>
      </c>
      <c r="H6" s="558">
        <v>-13.4</v>
      </c>
      <c r="I6" s="562">
        <v>21</v>
      </c>
      <c r="J6" s="78" t="s">
        <v>1386</v>
      </c>
      <c r="K6" s="78" t="s">
        <v>1386</v>
      </c>
    </row>
    <row r="7" spans="1:12" x14ac:dyDescent="0.2">
      <c r="A7" s="155" t="s">
        <v>1789</v>
      </c>
      <c r="B7" t="s">
        <v>1790</v>
      </c>
      <c r="C7" s="159" t="s">
        <v>113</v>
      </c>
      <c r="D7" s="567">
        <v>12.9</v>
      </c>
      <c r="E7" s="566">
        <v>21.3</v>
      </c>
      <c r="F7" s="565">
        <v>12.9</v>
      </c>
      <c r="G7" s="565">
        <v>29</v>
      </c>
      <c r="H7" s="558">
        <v>12.1</v>
      </c>
      <c r="I7" s="558">
        <v>24.4</v>
      </c>
      <c r="J7" s="78" t="s">
        <v>1386</v>
      </c>
      <c r="K7" s="78" t="s">
        <v>1386</v>
      </c>
      <c r="L7" s="168" t="s">
        <v>1791</v>
      </c>
    </row>
    <row r="8" spans="1:12" x14ac:dyDescent="0.2">
      <c r="A8" s="155" t="s">
        <v>1664</v>
      </c>
      <c r="B8" t="s">
        <v>1665</v>
      </c>
      <c r="C8" s="442" t="s">
        <v>2732</v>
      </c>
      <c r="D8" s="567">
        <v>15.6</v>
      </c>
      <c r="E8" s="567">
        <v>24.2</v>
      </c>
      <c r="F8" s="580">
        <f>D8</f>
        <v>15.6</v>
      </c>
      <c r="G8" s="580">
        <f>E8</f>
        <v>24.2</v>
      </c>
      <c r="H8" s="558">
        <v>14.3</v>
      </c>
      <c r="I8" s="558">
        <v>24.3</v>
      </c>
      <c r="K8" s="521" t="s">
        <v>1386</v>
      </c>
      <c r="L8" s="168" t="s">
        <v>2726</v>
      </c>
    </row>
    <row r="9" spans="1:12" x14ac:dyDescent="0.2">
      <c r="A9" s="155" t="s">
        <v>1750</v>
      </c>
      <c r="B9" t="s">
        <v>1751</v>
      </c>
      <c r="C9" s="159" t="s">
        <v>1752</v>
      </c>
      <c r="D9" s="418" t="s">
        <v>234</v>
      </c>
      <c r="E9" s="418" t="s">
        <v>234</v>
      </c>
      <c r="F9" s="566">
        <v>9.5</v>
      </c>
      <c r="G9" s="565">
        <v>27.8</v>
      </c>
      <c r="H9" s="557">
        <v>4</v>
      </c>
      <c r="I9" s="558" t="s">
        <v>804</v>
      </c>
      <c r="J9" s="78" t="s">
        <v>1386</v>
      </c>
      <c r="K9" s="78" t="s">
        <v>1386</v>
      </c>
    </row>
    <row r="10" spans="1:12" x14ac:dyDescent="0.2">
      <c r="A10" s="155" t="s">
        <v>1726</v>
      </c>
      <c r="B10" t="s">
        <v>1727</v>
      </c>
      <c r="C10" s="159" t="s">
        <v>1729</v>
      </c>
      <c r="D10" s="573">
        <v>9.3000000000000007</v>
      </c>
      <c r="E10" s="574">
        <v>27.9</v>
      </c>
      <c r="F10" s="580">
        <f>D10</f>
        <v>9.3000000000000007</v>
      </c>
      <c r="G10" s="580">
        <f>E10</f>
        <v>27.9</v>
      </c>
      <c r="H10" s="557">
        <v>7.3</v>
      </c>
      <c r="I10" s="558" t="s">
        <v>804</v>
      </c>
      <c r="J10" s="78" t="s">
        <v>1386</v>
      </c>
      <c r="K10" s="78" t="s">
        <v>1386</v>
      </c>
      <c r="L10" s="168" t="s">
        <v>2727</v>
      </c>
    </row>
    <row r="11" spans="1:12" x14ac:dyDescent="0.2">
      <c r="A11" t="s">
        <v>1728</v>
      </c>
      <c r="B11" t="s">
        <v>1727</v>
      </c>
      <c r="C11" s="577" t="s">
        <v>1729</v>
      </c>
      <c r="D11" s="578" t="s">
        <v>1675</v>
      </c>
      <c r="E11" s="578" t="s">
        <v>1675</v>
      </c>
      <c r="F11" s="578" t="s">
        <v>854</v>
      </c>
      <c r="G11" s="578" t="s">
        <v>854</v>
      </c>
      <c r="H11" s="579" t="s">
        <v>854</v>
      </c>
      <c r="I11" s="579" t="s">
        <v>854</v>
      </c>
      <c r="J11" s="78" t="s">
        <v>1386</v>
      </c>
      <c r="K11" s="78" t="s">
        <v>1386</v>
      </c>
    </row>
    <row r="12" spans="1:12" x14ac:dyDescent="0.2">
      <c r="A12" s="155" t="s">
        <v>1722</v>
      </c>
      <c r="B12" t="s">
        <v>1723</v>
      </c>
      <c r="C12" s="155" t="s">
        <v>1399</v>
      </c>
      <c r="D12" s="565">
        <v>2.5</v>
      </c>
      <c r="E12" s="565">
        <v>25.8</v>
      </c>
      <c r="F12" s="580">
        <f>D12</f>
        <v>2.5</v>
      </c>
      <c r="G12" s="580">
        <f>E12</f>
        <v>25.8</v>
      </c>
      <c r="H12" s="557">
        <v>0.7</v>
      </c>
      <c r="I12" s="557">
        <v>26.9</v>
      </c>
      <c r="J12" s="78" t="s">
        <v>1386</v>
      </c>
      <c r="K12" s="78" t="s">
        <v>1386</v>
      </c>
    </row>
    <row r="13" spans="1:12" x14ac:dyDescent="0.2">
      <c r="A13" s="155" t="s">
        <v>1792</v>
      </c>
      <c r="B13" t="s">
        <v>1790</v>
      </c>
      <c r="C13" s="157" t="s">
        <v>1793</v>
      </c>
      <c r="D13" s="418" t="s">
        <v>234</v>
      </c>
      <c r="E13" s="418" t="s">
        <v>234</v>
      </c>
      <c r="F13" s="568">
        <v>21.9</v>
      </c>
      <c r="G13" s="565">
        <v>27.8</v>
      </c>
      <c r="H13" s="561">
        <v>19.5</v>
      </c>
      <c r="I13" s="557" t="s">
        <v>804</v>
      </c>
      <c r="J13" s="78" t="s">
        <v>1386</v>
      </c>
      <c r="K13" s="78" t="s">
        <v>1386</v>
      </c>
      <c r="L13" s="442" t="s">
        <v>2721</v>
      </c>
    </row>
    <row r="14" spans="1:12" x14ac:dyDescent="0.2">
      <c r="A14" s="155" t="s">
        <v>1672</v>
      </c>
      <c r="B14" t="s">
        <v>1673</v>
      </c>
      <c r="C14" s="159" t="s">
        <v>129</v>
      </c>
      <c r="D14" s="566">
        <v>13.5</v>
      </c>
      <c r="E14" s="565">
        <v>27.2</v>
      </c>
      <c r="F14" s="580">
        <f>D14</f>
        <v>13.5</v>
      </c>
      <c r="G14" s="580">
        <f>E14</f>
        <v>27.2</v>
      </c>
      <c r="H14" s="557">
        <v>10</v>
      </c>
      <c r="I14" s="558" t="s">
        <v>804</v>
      </c>
      <c r="J14" s="78" t="s">
        <v>1386</v>
      </c>
      <c r="K14" s="78" t="s">
        <v>1386</v>
      </c>
    </row>
    <row r="15" spans="1:12" x14ac:dyDescent="0.2">
      <c r="A15" t="s">
        <v>1674</v>
      </c>
      <c r="B15" t="s">
        <v>1673</v>
      </c>
      <c r="C15" s="577" t="s">
        <v>129</v>
      </c>
      <c r="D15" s="578" t="s">
        <v>1675</v>
      </c>
      <c r="E15" s="578" t="s">
        <v>1675</v>
      </c>
      <c r="F15" s="578" t="s">
        <v>854</v>
      </c>
      <c r="G15" s="578" t="s">
        <v>854</v>
      </c>
      <c r="H15" s="579" t="s">
        <v>854</v>
      </c>
      <c r="I15" s="579" t="s">
        <v>854</v>
      </c>
      <c r="J15" s="78" t="s">
        <v>1386</v>
      </c>
      <c r="K15" s="78" t="s">
        <v>1386</v>
      </c>
    </row>
    <row r="16" spans="1:12" x14ac:dyDescent="0.2">
      <c r="A16" s="155" t="s">
        <v>1676</v>
      </c>
      <c r="B16" t="s">
        <v>1673</v>
      </c>
      <c r="C16" s="576" t="s">
        <v>1677</v>
      </c>
      <c r="D16" s="418" t="s">
        <v>234</v>
      </c>
      <c r="E16" s="418" t="s">
        <v>234</v>
      </c>
      <c r="F16" s="581">
        <v>13.8</v>
      </c>
      <c r="G16" s="581">
        <v>22.1</v>
      </c>
      <c r="H16" s="557" t="s">
        <v>234</v>
      </c>
      <c r="I16" s="557" t="s">
        <v>234</v>
      </c>
      <c r="J16" s="78" t="s">
        <v>1386</v>
      </c>
      <c r="K16" s="78" t="s">
        <v>1386</v>
      </c>
      <c r="L16" s="159" t="s">
        <v>2722</v>
      </c>
    </row>
    <row r="17" spans="1:11" x14ac:dyDescent="0.2">
      <c r="A17" s="155" t="s">
        <v>1730</v>
      </c>
      <c r="B17" t="s">
        <v>1727</v>
      </c>
      <c r="C17" s="155" t="s">
        <v>1731</v>
      </c>
      <c r="D17" s="418" t="s">
        <v>234</v>
      </c>
      <c r="E17" s="418" t="s">
        <v>234</v>
      </c>
      <c r="F17" s="565">
        <v>7.9</v>
      </c>
      <c r="G17" s="565">
        <v>25.8</v>
      </c>
      <c r="H17" s="557">
        <v>9.1</v>
      </c>
      <c r="I17" s="557">
        <v>24.6</v>
      </c>
      <c r="J17" s="78" t="s">
        <v>1386</v>
      </c>
      <c r="K17" s="78" t="s">
        <v>1386</v>
      </c>
    </row>
    <row r="18" spans="1:11" x14ac:dyDescent="0.2">
      <c r="A18" t="s">
        <v>1732</v>
      </c>
      <c r="B18" t="s">
        <v>1727</v>
      </c>
      <c r="C18" s="577" t="s">
        <v>1731</v>
      </c>
      <c r="D18" s="578" t="s">
        <v>1675</v>
      </c>
      <c r="E18" s="578" t="s">
        <v>1675</v>
      </c>
      <c r="F18" s="578" t="s">
        <v>854</v>
      </c>
      <c r="G18" s="578" t="s">
        <v>854</v>
      </c>
      <c r="H18" s="579" t="s">
        <v>854</v>
      </c>
      <c r="I18" s="579" t="s">
        <v>854</v>
      </c>
      <c r="J18" s="78" t="s">
        <v>1386</v>
      </c>
      <c r="K18" s="78" t="s">
        <v>1386</v>
      </c>
    </row>
    <row r="19" spans="1:11" x14ac:dyDescent="0.2">
      <c r="A19" t="s">
        <v>1734</v>
      </c>
      <c r="B19" t="s">
        <v>1727</v>
      </c>
      <c r="C19" s="577" t="s">
        <v>1731</v>
      </c>
      <c r="D19" s="578" t="s">
        <v>1675</v>
      </c>
      <c r="E19" s="578" t="s">
        <v>1675</v>
      </c>
      <c r="F19" s="578" t="s">
        <v>854</v>
      </c>
      <c r="G19" s="578" t="s">
        <v>854</v>
      </c>
      <c r="H19" s="579" t="s">
        <v>854</v>
      </c>
      <c r="I19" s="579" t="s">
        <v>854</v>
      </c>
      <c r="J19" s="78" t="s">
        <v>1386</v>
      </c>
      <c r="K19" s="78" t="s">
        <v>1386</v>
      </c>
    </row>
    <row r="20" spans="1:11" x14ac:dyDescent="0.2">
      <c r="A20" t="s">
        <v>1698</v>
      </c>
      <c r="B20" t="s">
        <v>1695</v>
      </c>
      <c r="C20" s="564" t="s">
        <v>1099</v>
      </c>
      <c r="D20" s="569">
        <v>22.8</v>
      </c>
      <c r="E20" s="565">
        <v>28.1</v>
      </c>
      <c r="F20" s="418">
        <v>12</v>
      </c>
      <c r="G20" s="565">
        <v>28.1</v>
      </c>
      <c r="H20" s="557">
        <v>10</v>
      </c>
      <c r="I20" s="558" t="s">
        <v>804</v>
      </c>
      <c r="J20" s="78" t="s">
        <v>1386</v>
      </c>
      <c r="K20" s="78" t="s">
        <v>1386</v>
      </c>
    </row>
    <row r="21" spans="1:11" x14ac:dyDescent="0.2">
      <c r="A21" t="s">
        <v>1699</v>
      </c>
      <c r="B21" t="s">
        <v>1695</v>
      </c>
      <c r="C21" s="159" t="s">
        <v>1700</v>
      </c>
      <c r="D21" s="418" t="s">
        <v>234</v>
      </c>
      <c r="E21" s="418" t="s">
        <v>234</v>
      </c>
      <c r="F21" s="566">
        <v>9.5</v>
      </c>
      <c r="G21" s="565">
        <v>27.6</v>
      </c>
      <c r="H21" s="557">
        <v>5</v>
      </c>
      <c r="I21" s="557" t="s">
        <v>804</v>
      </c>
      <c r="J21" s="78" t="s">
        <v>1386</v>
      </c>
      <c r="K21" s="78" t="s">
        <v>1386</v>
      </c>
    </row>
    <row r="22" spans="1:11" x14ac:dyDescent="0.2">
      <c r="A22" s="155" t="s">
        <v>1744</v>
      </c>
      <c r="B22" t="s">
        <v>1745</v>
      </c>
      <c r="C22" s="159" t="s">
        <v>90</v>
      </c>
      <c r="D22" s="566">
        <v>15.6</v>
      </c>
      <c r="E22" s="565">
        <v>27</v>
      </c>
      <c r="F22" s="580">
        <f>D22</f>
        <v>15.6</v>
      </c>
      <c r="G22" s="580">
        <f>E22</f>
        <v>27</v>
      </c>
      <c r="H22" s="557">
        <v>11</v>
      </c>
      <c r="I22" s="558" t="s">
        <v>804</v>
      </c>
      <c r="J22" s="78" t="s">
        <v>1386</v>
      </c>
      <c r="K22" s="78" t="s">
        <v>1386</v>
      </c>
    </row>
    <row r="23" spans="1:11" x14ac:dyDescent="0.2">
      <c r="A23" s="155" t="s">
        <v>1724</v>
      </c>
      <c r="B23" t="s">
        <v>1725</v>
      </c>
      <c r="C23" s="159" t="s">
        <v>928</v>
      </c>
      <c r="D23" s="566">
        <v>13.8</v>
      </c>
      <c r="E23" s="565">
        <v>27.7</v>
      </c>
      <c r="F23" s="580">
        <f>D23</f>
        <v>13.8</v>
      </c>
      <c r="G23" s="580">
        <f>E23</f>
        <v>27.7</v>
      </c>
      <c r="H23" s="557">
        <v>11</v>
      </c>
      <c r="I23" s="558" t="s">
        <v>804</v>
      </c>
      <c r="J23" s="78" t="s">
        <v>1386</v>
      </c>
      <c r="K23" s="78" t="s">
        <v>1386</v>
      </c>
    </row>
    <row r="24" spans="1:11" x14ac:dyDescent="0.2">
      <c r="A24" t="s">
        <v>1697</v>
      </c>
      <c r="B24" t="s">
        <v>1695</v>
      </c>
      <c r="C24" s="159" t="s">
        <v>897</v>
      </c>
      <c r="D24" s="566">
        <v>9.4</v>
      </c>
      <c r="E24" s="565">
        <v>21.7</v>
      </c>
      <c r="F24" s="416">
        <v>5.7</v>
      </c>
      <c r="G24" s="565">
        <v>21.7</v>
      </c>
      <c r="H24" s="557">
        <v>3.1</v>
      </c>
      <c r="I24" s="557">
        <v>22.3</v>
      </c>
      <c r="J24" s="78" t="s">
        <v>1386</v>
      </c>
      <c r="K24" s="78" t="s">
        <v>1386</v>
      </c>
    </row>
    <row r="25" spans="1:11" x14ac:dyDescent="0.2">
      <c r="A25" s="155" t="s">
        <v>1661</v>
      </c>
      <c r="B25" t="s">
        <v>1662</v>
      </c>
      <c r="C25" s="159" t="s">
        <v>361</v>
      </c>
      <c r="D25" s="566">
        <v>17</v>
      </c>
      <c r="E25" s="565">
        <v>22.2</v>
      </c>
      <c r="F25" s="580">
        <f>D25</f>
        <v>17</v>
      </c>
      <c r="G25" s="580">
        <f>E25</f>
        <v>22.2</v>
      </c>
      <c r="H25" s="557">
        <v>10.6</v>
      </c>
      <c r="I25" s="557">
        <v>23</v>
      </c>
      <c r="J25" s="78" t="s">
        <v>1663</v>
      </c>
      <c r="K25" s="78" t="s">
        <v>1386</v>
      </c>
    </row>
    <row r="26" spans="1:11" x14ac:dyDescent="0.2">
      <c r="A26" s="155" t="s">
        <v>1772</v>
      </c>
      <c r="B26" t="s">
        <v>1773</v>
      </c>
      <c r="C26" s="155" t="s">
        <v>1774</v>
      </c>
      <c r="D26" s="418" t="s">
        <v>234</v>
      </c>
      <c r="E26" s="418" t="s">
        <v>234</v>
      </c>
      <c r="F26" s="565">
        <v>15.6</v>
      </c>
      <c r="G26" s="565">
        <v>27.6</v>
      </c>
      <c r="H26" s="557">
        <v>14.3</v>
      </c>
      <c r="I26" s="557" t="s">
        <v>804</v>
      </c>
      <c r="J26" s="78" t="s">
        <v>1386</v>
      </c>
      <c r="K26" s="78" t="s">
        <v>1386</v>
      </c>
    </row>
    <row r="27" spans="1:11" x14ac:dyDescent="0.2">
      <c r="A27" s="155" t="s">
        <v>1784</v>
      </c>
      <c r="B27" t="s">
        <v>1785</v>
      </c>
      <c r="C27" s="159" t="s">
        <v>1146</v>
      </c>
      <c r="D27" s="418" t="s">
        <v>234</v>
      </c>
      <c r="E27" s="418" t="s">
        <v>234</v>
      </c>
      <c r="F27" s="565">
        <v>3.9</v>
      </c>
      <c r="G27" s="565">
        <v>27.3</v>
      </c>
      <c r="H27" s="557">
        <v>5</v>
      </c>
      <c r="I27" s="582">
        <v>24.2</v>
      </c>
      <c r="J27" s="78" t="s">
        <v>1386</v>
      </c>
      <c r="K27" s="78" t="s">
        <v>1386</v>
      </c>
    </row>
    <row r="28" spans="1:11" x14ac:dyDescent="0.2">
      <c r="A28" s="155" t="s">
        <v>1796</v>
      </c>
      <c r="B28" t="s">
        <v>1797</v>
      </c>
      <c r="C28" s="155" t="s">
        <v>864</v>
      </c>
      <c r="D28" s="565">
        <v>3.1</v>
      </c>
      <c r="E28" s="565">
        <v>27.7</v>
      </c>
      <c r="F28" s="580">
        <f t="shared" ref="F28:G30" si="0">D28</f>
        <v>3.1</v>
      </c>
      <c r="G28" s="580">
        <f t="shared" si="0"/>
        <v>27.7</v>
      </c>
      <c r="H28" s="557">
        <v>0.5</v>
      </c>
      <c r="I28" s="558" t="s">
        <v>804</v>
      </c>
      <c r="J28" s="78" t="s">
        <v>1386</v>
      </c>
      <c r="K28" s="78" t="s">
        <v>1386</v>
      </c>
    </row>
    <row r="29" spans="1:11" x14ac:dyDescent="0.2">
      <c r="A29" s="155" t="s">
        <v>1760</v>
      </c>
      <c r="B29" s="155" t="s">
        <v>1322</v>
      </c>
      <c r="C29" s="159" t="s">
        <v>1761</v>
      </c>
      <c r="D29" s="566">
        <v>10</v>
      </c>
      <c r="E29" s="565">
        <v>21.7</v>
      </c>
      <c r="F29" s="580">
        <f t="shared" si="0"/>
        <v>10</v>
      </c>
      <c r="G29" s="580">
        <f t="shared" si="0"/>
        <v>21.7</v>
      </c>
      <c r="H29" s="557">
        <v>7</v>
      </c>
      <c r="I29" s="557">
        <v>22.4</v>
      </c>
      <c r="K29" s="521" t="s">
        <v>1386</v>
      </c>
    </row>
    <row r="30" spans="1:11" x14ac:dyDescent="0.2">
      <c r="A30" t="s">
        <v>1735</v>
      </c>
      <c r="B30" t="s">
        <v>1727</v>
      </c>
      <c r="C30" t="s">
        <v>1175</v>
      </c>
      <c r="D30" s="565">
        <v>12.6</v>
      </c>
      <c r="E30" s="565">
        <v>27.1</v>
      </c>
      <c r="F30" s="580">
        <f t="shared" si="0"/>
        <v>12.6</v>
      </c>
      <c r="G30" s="580">
        <f t="shared" si="0"/>
        <v>27.1</v>
      </c>
      <c r="H30" s="557">
        <v>8.6</v>
      </c>
      <c r="I30" s="558" t="s">
        <v>804</v>
      </c>
      <c r="J30" s="78" t="s">
        <v>1386</v>
      </c>
      <c r="K30" s="78" t="s">
        <v>1386</v>
      </c>
    </row>
    <row r="31" spans="1:11" x14ac:dyDescent="0.2">
      <c r="A31" t="s">
        <v>1739</v>
      </c>
      <c r="B31" t="s">
        <v>1727</v>
      </c>
      <c r="C31" s="577" t="s">
        <v>1175</v>
      </c>
      <c r="D31" s="578" t="s">
        <v>1675</v>
      </c>
      <c r="E31" s="578" t="s">
        <v>1675</v>
      </c>
      <c r="F31" s="578" t="s">
        <v>854</v>
      </c>
      <c r="G31" s="578" t="s">
        <v>854</v>
      </c>
      <c r="H31" s="579" t="s">
        <v>854</v>
      </c>
      <c r="I31" s="579" t="s">
        <v>854</v>
      </c>
      <c r="J31" s="78" t="s">
        <v>1386</v>
      </c>
      <c r="K31" s="78" t="s">
        <v>1386</v>
      </c>
    </row>
    <row r="32" spans="1:11" x14ac:dyDescent="0.2">
      <c r="A32" t="s">
        <v>1736</v>
      </c>
      <c r="B32" t="s">
        <v>1727</v>
      </c>
      <c r="C32" s="577" t="s">
        <v>1175</v>
      </c>
      <c r="D32" s="578" t="s">
        <v>1675</v>
      </c>
      <c r="E32" s="578" t="s">
        <v>1675</v>
      </c>
      <c r="F32" s="578" t="s">
        <v>854</v>
      </c>
      <c r="G32" s="578" t="s">
        <v>854</v>
      </c>
      <c r="H32" s="579" t="s">
        <v>854</v>
      </c>
      <c r="I32" s="579" t="s">
        <v>854</v>
      </c>
      <c r="J32" s="78" t="s">
        <v>1386</v>
      </c>
      <c r="K32" s="78" t="s">
        <v>1386</v>
      </c>
    </row>
    <row r="33" spans="1:12" x14ac:dyDescent="0.2">
      <c r="A33" t="s">
        <v>1737</v>
      </c>
      <c r="B33" t="s">
        <v>1727</v>
      </c>
      <c r="C33" s="577" t="s">
        <v>1175</v>
      </c>
      <c r="D33" s="578" t="s">
        <v>1675</v>
      </c>
      <c r="E33" s="578" t="s">
        <v>1675</v>
      </c>
      <c r="F33" s="578" t="s">
        <v>854</v>
      </c>
      <c r="G33" s="578" t="s">
        <v>854</v>
      </c>
      <c r="H33" s="579" t="s">
        <v>854</v>
      </c>
      <c r="I33" s="579" t="s">
        <v>854</v>
      </c>
      <c r="J33" s="78" t="s">
        <v>1386</v>
      </c>
      <c r="K33" s="78" t="s">
        <v>1386</v>
      </c>
    </row>
    <row r="34" spans="1:12" x14ac:dyDescent="0.2">
      <c r="A34" t="s">
        <v>1738</v>
      </c>
      <c r="B34" t="s">
        <v>1727</v>
      </c>
      <c r="C34" s="577" t="s">
        <v>1175</v>
      </c>
      <c r="D34" s="578" t="s">
        <v>1675</v>
      </c>
      <c r="E34" s="578" t="s">
        <v>1675</v>
      </c>
      <c r="F34" s="578" t="s">
        <v>854</v>
      </c>
      <c r="G34" s="578" t="s">
        <v>854</v>
      </c>
      <c r="H34" s="579" t="s">
        <v>854</v>
      </c>
      <c r="I34" s="579" t="s">
        <v>854</v>
      </c>
      <c r="J34" s="78" t="s">
        <v>1386</v>
      </c>
      <c r="K34" s="78" t="s">
        <v>1386</v>
      </c>
    </row>
    <row r="35" spans="1:12" x14ac:dyDescent="0.2">
      <c r="A35" t="s">
        <v>1678</v>
      </c>
      <c r="B35" t="s">
        <v>1673</v>
      </c>
      <c r="C35" s="159" t="s">
        <v>1177</v>
      </c>
      <c r="D35" s="566">
        <v>13.6</v>
      </c>
      <c r="E35" s="565">
        <v>27.7</v>
      </c>
      <c r="F35" s="580">
        <f>D35</f>
        <v>13.6</v>
      </c>
      <c r="G35" s="580">
        <f>E35</f>
        <v>27.7</v>
      </c>
      <c r="H35" s="557">
        <v>5</v>
      </c>
      <c r="I35" s="558" t="s">
        <v>804</v>
      </c>
      <c r="J35" s="78" t="s">
        <v>1386</v>
      </c>
      <c r="K35" s="78" t="s">
        <v>1386</v>
      </c>
    </row>
    <row r="36" spans="1:12" x14ac:dyDescent="0.2">
      <c r="A36" s="155" t="s">
        <v>1776</v>
      </c>
      <c r="B36" s="155" t="s">
        <v>1777</v>
      </c>
      <c r="C36" s="221" t="s">
        <v>449</v>
      </c>
      <c r="D36" s="566">
        <v>7.4</v>
      </c>
      <c r="E36" s="570">
        <v>18.3</v>
      </c>
      <c r="F36" s="418">
        <v>6.4</v>
      </c>
      <c r="G36" s="418">
        <v>27.8</v>
      </c>
      <c r="H36" s="557" t="s">
        <v>2713</v>
      </c>
      <c r="I36" s="582">
        <v>24.1</v>
      </c>
      <c r="K36" s="78" t="s">
        <v>1386</v>
      </c>
    </row>
    <row r="37" spans="1:12" x14ac:dyDescent="0.2">
      <c r="A37" t="s">
        <v>1684</v>
      </c>
      <c r="B37" t="s">
        <v>1685</v>
      </c>
      <c r="C37" s="159" t="s">
        <v>1686</v>
      </c>
      <c r="D37" s="418" t="s">
        <v>234</v>
      </c>
      <c r="E37" s="418" t="s">
        <v>234</v>
      </c>
      <c r="F37" s="566">
        <v>11.1</v>
      </c>
      <c r="G37" s="565">
        <v>27.8</v>
      </c>
      <c r="H37" s="557">
        <v>16.2</v>
      </c>
      <c r="I37" s="557" t="s">
        <v>804</v>
      </c>
      <c r="J37" s="78" t="s">
        <v>1386</v>
      </c>
      <c r="K37" s="78" t="s">
        <v>1386</v>
      </c>
      <c r="L37" s="159" t="s">
        <v>2757</v>
      </c>
    </row>
    <row r="38" spans="1:12" x14ac:dyDescent="0.2">
      <c r="A38" t="s">
        <v>1701</v>
      </c>
      <c r="B38" t="s">
        <v>1695</v>
      </c>
      <c r="C38" t="s">
        <v>1702</v>
      </c>
      <c r="D38" s="418" t="s">
        <v>234</v>
      </c>
      <c r="E38" s="418" t="s">
        <v>234</v>
      </c>
      <c r="F38" s="565">
        <v>-1.2</v>
      </c>
      <c r="G38" s="565">
        <v>21.9</v>
      </c>
      <c r="H38" s="557" t="s">
        <v>2723</v>
      </c>
      <c r="I38" s="557">
        <v>22.5</v>
      </c>
      <c r="J38" s="78" t="s">
        <v>1386</v>
      </c>
      <c r="K38" s="78" t="s">
        <v>1386</v>
      </c>
    </row>
    <row r="39" spans="1:12" x14ac:dyDescent="0.2">
      <c r="A39" t="s">
        <v>1703</v>
      </c>
      <c r="B39" t="s">
        <v>1695</v>
      </c>
      <c r="C39" t="s">
        <v>1704</v>
      </c>
      <c r="D39" s="418" t="s">
        <v>234</v>
      </c>
      <c r="E39" s="418" t="s">
        <v>234</v>
      </c>
      <c r="F39" s="565">
        <v>7.9</v>
      </c>
      <c r="G39" s="565">
        <v>25.8</v>
      </c>
      <c r="H39" s="557">
        <v>10.199999999999999</v>
      </c>
      <c r="I39" s="557">
        <v>22.7</v>
      </c>
      <c r="J39" s="78" t="s">
        <v>1386</v>
      </c>
      <c r="K39" s="78" t="s">
        <v>1386</v>
      </c>
    </row>
    <row r="40" spans="1:12" x14ac:dyDescent="0.2">
      <c r="A40" t="s">
        <v>1705</v>
      </c>
      <c r="B40" t="s">
        <v>1695</v>
      </c>
      <c r="C40" s="159" t="s">
        <v>1706</v>
      </c>
      <c r="D40" s="418" t="s">
        <v>234</v>
      </c>
      <c r="E40" s="418" t="s">
        <v>234</v>
      </c>
      <c r="F40" s="566">
        <v>15.7</v>
      </c>
      <c r="G40" s="565">
        <v>27.3</v>
      </c>
      <c r="H40" s="557">
        <v>6.2</v>
      </c>
      <c r="I40" s="582">
        <v>24.8</v>
      </c>
      <c r="J40" s="78" t="s">
        <v>1386</v>
      </c>
      <c r="K40" s="78" t="s">
        <v>1386</v>
      </c>
    </row>
    <row r="41" spans="1:12" x14ac:dyDescent="0.2">
      <c r="A41" s="155" t="s">
        <v>1768</v>
      </c>
      <c r="B41" t="s">
        <v>1769</v>
      </c>
      <c r="C41" s="159" t="s">
        <v>1770</v>
      </c>
      <c r="D41" s="418" t="s">
        <v>234</v>
      </c>
      <c r="E41" s="418" t="s">
        <v>234</v>
      </c>
      <c r="F41" s="566">
        <v>15.6</v>
      </c>
      <c r="G41" s="565">
        <v>27.8</v>
      </c>
      <c r="H41" s="557">
        <v>9.6</v>
      </c>
      <c r="I41" s="558" t="s">
        <v>804</v>
      </c>
      <c r="J41" s="78" t="s">
        <v>1386</v>
      </c>
      <c r="K41" s="78" t="s">
        <v>1386</v>
      </c>
    </row>
    <row r="42" spans="1:12" x14ac:dyDescent="0.2">
      <c r="A42" t="s">
        <v>1683</v>
      </c>
      <c r="B42" t="s">
        <v>1094</v>
      </c>
      <c r="C42" s="155" t="s">
        <v>234</v>
      </c>
      <c r="D42" s="418" t="s">
        <v>234</v>
      </c>
      <c r="E42" s="418" t="s">
        <v>234</v>
      </c>
      <c r="F42" s="418" t="s">
        <v>234</v>
      </c>
      <c r="G42" s="418" t="s">
        <v>234</v>
      </c>
      <c r="H42" s="557" t="s">
        <v>234</v>
      </c>
      <c r="I42" s="557" t="s">
        <v>234</v>
      </c>
    </row>
    <row r="43" spans="1:12" x14ac:dyDescent="0.2">
      <c r="A43" t="s">
        <v>1711</v>
      </c>
      <c r="B43" s="155" t="s">
        <v>1712</v>
      </c>
      <c r="C43" s="219" t="s">
        <v>234</v>
      </c>
      <c r="D43" s="571">
        <v>17.899999999999999</v>
      </c>
      <c r="E43" s="567">
        <v>23.9</v>
      </c>
      <c r="F43" s="418" t="s">
        <v>234</v>
      </c>
      <c r="G43" s="418" t="s">
        <v>234</v>
      </c>
      <c r="H43" s="557" t="s">
        <v>234</v>
      </c>
      <c r="I43" s="557" t="s">
        <v>234</v>
      </c>
      <c r="J43" s="78" t="s">
        <v>1386</v>
      </c>
      <c r="L43" s="168" t="s">
        <v>1713</v>
      </c>
    </row>
    <row r="44" spans="1:12" x14ac:dyDescent="0.2">
      <c r="A44" s="155" t="s">
        <v>1688</v>
      </c>
      <c r="B44" t="s">
        <v>1689</v>
      </c>
      <c r="C44" s="155" t="s">
        <v>234</v>
      </c>
      <c r="D44" s="418" t="s">
        <v>234</v>
      </c>
      <c r="E44" s="418" t="s">
        <v>234</v>
      </c>
      <c r="F44" s="418" t="s">
        <v>234</v>
      </c>
      <c r="G44" s="418" t="s">
        <v>234</v>
      </c>
      <c r="H44" s="557" t="s">
        <v>234</v>
      </c>
      <c r="I44" s="557" t="s">
        <v>234</v>
      </c>
    </row>
    <row r="45" spans="1:12" x14ac:dyDescent="0.2">
      <c r="A45" t="s">
        <v>1679</v>
      </c>
      <c r="B45" t="s">
        <v>1673</v>
      </c>
      <c r="C45" s="159" t="s">
        <v>1680</v>
      </c>
      <c r="D45" s="418" t="s">
        <v>234</v>
      </c>
      <c r="E45" s="418" t="s">
        <v>234</v>
      </c>
      <c r="F45" s="565">
        <v>7.9</v>
      </c>
      <c r="G45" s="565">
        <v>28.1</v>
      </c>
      <c r="H45" s="557">
        <v>10.4</v>
      </c>
      <c r="I45" s="582">
        <v>24</v>
      </c>
      <c r="J45" s="78" t="s">
        <v>1386</v>
      </c>
      <c r="K45" s="78" t="s">
        <v>1386</v>
      </c>
    </row>
    <row r="46" spans="1:12" x14ac:dyDescent="0.2">
      <c r="A46" t="s">
        <v>1707</v>
      </c>
      <c r="B46" t="s">
        <v>1695</v>
      </c>
      <c r="C46" t="s">
        <v>1708</v>
      </c>
      <c r="D46" s="418" t="s">
        <v>234</v>
      </c>
      <c r="E46" s="418" t="s">
        <v>234</v>
      </c>
      <c r="F46" s="565">
        <v>14</v>
      </c>
      <c r="G46" s="565">
        <v>28.1</v>
      </c>
      <c r="H46" s="557">
        <v>12.1</v>
      </c>
      <c r="I46" s="557" t="s">
        <v>804</v>
      </c>
      <c r="J46" s="78" t="s">
        <v>1386</v>
      </c>
      <c r="K46" s="78" t="s">
        <v>1386</v>
      </c>
    </row>
    <row r="47" spans="1:12" x14ac:dyDescent="0.2">
      <c r="A47" s="155" t="s">
        <v>1714</v>
      </c>
      <c r="B47" t="s">
        <v>1715</v>
      </c>
      <c r="C47" s="155" t="s">
        <v>1716</v>
      </c>
      <c r="D47" s="565">
        <v>6.9</v>
      </c>
      <c r="E47" s="565">
        <v>27</v>
      </c>
      <c r="F47" s="580">
        <f>D47</f>
        <v>6.9</v>
      </c>
      <c r="G47" s="580">
        <f>E47</f>
        <v>27</v>
      </c>
      <c r="H47" s="557" t="s">
        <v>2714</v>
      </c>
      <c r="I47" s="558" t="s">
        <v>804</v>
      </c>
      <c r="J47" s="78" t="s">
        <v>1386</v>
      </c>
      <c r="K47" s="78" t="s">
        <v>1386</v>
      </c>
    </row>
    <row r="48" spans="1:12" x14ac:dyDescent="0.2">
      <c r="A48" s="155" t="s">
        <v>1669</v>
      </c>
      <c r="B48" t="s">
        <v>1670</v>
      </c>
      <c r="C48" s="159" t="s">
        <v>1671</v>
      </c>
      <c r="D48" s="418" t="s">
        <v>234</v>
      </c>
      <c r="E48" s="418" t="s">
        <v>234</v>
      </c>
      <c r="F48" s="566">
        <v>7.9</v>
      </c>
      <c r="G48" s="565">
        <v>28.1</v>
      </c>
      <c r="H48" s="557">
        <v>14.1</v>
      </c>
      <c r="I48" s="557" t="s">
        <v>804</v>
      </c>
      <c r="J48" s="78" t="s">
        <v>1386</v>
      </c>
      <c r="K48" s="78" t="s">
        <v>1386</v>
      </c>
    </row>
    <row r="49" spans="1:12" x14ac:dyDescent="0.2">
      <c r="A49" t="s">
        <v>1755</v>
      </c>
      <c r="B49" t="s">
        <v>1754</v>
      </c>
      <c r="C49" s="159" t="s">
        <v>1259</v>
      </c>
      <c r="D49" s="418" t="s">
        <v>234</v>
      </c>
      <c r="E49" s="418" t="s">
        <v>234</v>
      </c>
      <c r="F49" s="566">
        <v>11.8</v>
      </c>
      <c r="G49" s="565">
        <v>27</v>
      </c>
      <c r="H49" s="559">
        <v>7</v>
      </c>
      <c r="I49" s="559">
        <v>24.8</v>
      </c>
      <c r="J49" s="78" t="s">
        <v>1386</v>
      </c>
      <c r="K49" s="78" t="s">
        <v>1386</v>
      </c>
      <c r="L49" s="168" t="s">
        <v>2715</v>
      </c>
    </row>
    <row r="50" spans="1:12" x14ac:dyDescent="0.2">
      <c r="A50" s="155" t="s">
        <v>1800</v>
      </c>
      <c r="B50" t="s">
        <v>1801</v>
      </c>
      <c r="C50" s="159" t="s">
        <v>1802</v>
      </c>
      <c r="D50" s="566">
        <v>13.8</v>
      </c>
      <c r="E50" s="565">
        <v>27.7</v>
      </c>
      <c r="F50" s="580">
        <f t="shared" ref="F50:G52" si="1">D50</f>
        <v>13.8</v>
      </c>
      <c r="G50" s="580">
        <f t="shared" si="1"/>
        <v>27.7</v>
      </c>
      <c r="H50" s="558">
        <v>7</v>
      </c>
      <c r="I50" s="558" t="s">
        <v>2716</v>
      </c>
      <c r="J50" s="78" t="s">
        <v>1386</v>
      </c>
      <c r="K50" s="78" t="s">
        <v>1386</v>
      </c>
    </row>
    <row r="51" spans="1:12" x14ac:dyDescent="0.2">
      <c r="A51" s="155" t="s">
        <v>1748</v>
      </c>
      <c r="B51" t="s">
        <v>1749</v>
      </c>
      <c r="C51" s="159" t="s">
        <v>1419</v>
      </c>
      <c r="D51" s="566">
        <v>-6.7</v>
      </c>
      <c r="E51" s="565">
        <v>26</v>
      </c>
      <c r="F51" s="580">
        <f t="shared" si="1"/>
        <v>-6.7</v>
      </c>
      <c r="G51" s="580">
        <f t="shared" si="1"/>
        <v>26</v>
      </c>
      <c r="H51" s="557">
        <v>-12.2</v>
      </c>
      <c r="I51" s="557">
        <v>24.9</v>
      </c>
      <c r="J51" s="78" t="s">
        <v>1386</v>
      </c>
      <c r="K51" s="78" t="s">
        <v>1386</v>
      </c>
    </row>
    <row r="52" spans="1:12" x14ac:dyDescent="0.2">
      <c r="A52" t="s">
        <v>1740</v>
      </c>
      <c r="B52" t="s">
        <v>1727</v>
      </c>
      <c r="C52" s="159" t="s">
        <v>50</v>
      </c>
      <c r="D52" s="566">
        <v>0</v>
      </c>
      <c r="E52" s="565">
        <v>27</v>
      </c>
      <c r="F52" s="580">
        <f t="shared" si="1"/>
        <v>0</v>
      </c>
      <c r="G52" s="580">
        <f t="shared" si="1"/>
        <v>27</v>
      </c>
      <c r="H52" s="558" t="s">
        <v>1427</v>
      </c>
      <c r="I52" s="558">
        <v>27.2</v>
      </c>
      <c r="J52" s="78" t="s">
        <v>1386</v>
      </c>
      <c r="K52" s="78" t="s">
        <v>1386</v>
      </c>
    </row>
    <row r="53" spans="1:12" x14ac:dyDescent="0.2">
      <c r="A53" t="s">
        <v>1741</v>
      </c>
      <c r="B53" t="s">
        <v>1727</v>
      </c>
      <c r="C53" s="577" t="s">
        <v>50</v>
      </c>
      <c r="D53" s="578" t="s">
        <v>1675</v>
      </c>
      <c r="E53" s="578" t="s">
        <v>1675</v>
      </c>
      <c r="F53" s="578" t="s">
        <v>854</v>
      </c>
      <c r="G53" s="578" t="s">
        <v>854</v>
      </c>
      <c r="H53" s="579" t="s">
        <v>854</v>
      </c>
      <c r="I53" s="579" t="s">
        <v>854</v>
      </c>
      <c r="J53" s="78" t="s">
        <v>1386</v>
      </c>
      <c r="K53" s="78" t="s">
        <v>1386</v>
      </c>
    </row>
    <row r="54" spans="1:12" x14ac:dyDescent="0.2">
      <c r="A54" t="s">
        <v>1743</v>
      </c>
      <c r="B54" s="155" t="s">
        <v>1120</v>
      </c>
      <c r="C54" s="577" t="s">
        <v>50</v>
      </c>
      <c r="D54" s="578" t="s">
        <v>1675</v>
      </c>
      <c r="E54" s="578" t="s">
        <v>1675</v>
      </c>
      <c r="F54" s="578" t="s">
        <v>854</v>
      </c>
      <c r="G54" s="578" t="s">
        <v>854</v>
      </c>
      <c r="H54" s="579" t="s">
        <v>854</v>
      </c>
      <c r="I54" s="579" t="s">
        <v>854</v>
      </c>
      <c r="K54" s="78" t="s">
        <v>1386</v>
      </c>
    </row>
    <row r="55" spans="1:12" x14ac:dyDescent="0.2">
      <c r="A55" t="s">
        <v>1742</v>
      </c>
      <c r="B55" t="s">
        <v>1727</v>
      </c>
      <c r="C55" s="577" t="s">
        <v>50</v>
      </c>
      <c r="D55" s="578" t="s">
        <v>1675</v>
      </c>
      <c r="E55" s="578" t="s">
        <v>1675</v>
      </c>
      <c r="F55" s="578" t="s">
        <v>854</v>
      </c>
      <c r="G55" s="578" t="s">
        <v>854</v>
      </c>
      <c r="H55" s="579" t="s">
        <v>854</v>
      </c>
      <c r="I55" s="579" t="s">
        <v>854</v>
      </c>
      <c r="J55" s="78" t="s">
        <v>1386</v>
      </c>
      <c r="K55" s="78" t="s">
        <v>1386</v>
      </c>
    </row>
    <row r="56" spans="1:12" x14ac:dyDescent="0.2">
      <c r="A56" t="s">
        <v>1775</v>
      </c>
      <c r="B56" t="s">
        <v>1773</v>
      </c>
      <c r="C56" s="584" t="s">
        <v>448</v>
      </c>
      <c r="D56" s="575">
        <v>17.2</v>
      </c>
      <c r="E56" s="565">
        <v>25.5</v>
      </c>
      <c r="F56" s="580">
        <f>D56</f>
        <v>17.2</v>
      </c>
      <c r="G56" s="580">
        <f>E56</f>
        <v>25.5</v>
      </c>
      <c r="H56" s="558">
        <v>13</v>
      </c>
      <c r="I56" s="558" t="s">
        <v>804</v>
      </c>
      <c r="J56" s="78" t="s">
        <v>1386</v>
      </c>
      <c r="K56" s="78" t="s">
        <v>1386</v>
      </c>
    </row>
    <row r="57" spans="1:12" x14ac:dyDescent="0.2">
      <c r="A57" s="155" t="s">
        <v>1753</v>
      </c>
      <c r="B57" t="s">
        <v>1754</v>
      </c>
      <c r="C57" s="159" t="s">
        <v>1306</v>
      </c>
      <c r="D57" s="566">
        <v>3.4</v>
      </c>
      <c r="E57" s="565">
        <v>24.9</v>
      </c>
      <c r="F57" s="580">
        <f>D57</f>
        <v>3.4</v>
      </c>
      <c r="G57" s="580">
        <f>E57</f>
        <v>24.9</v>
      </c>
      <c r="H57" s="558">
        <v>-2.2999999999999998</v>
      </c>
      <c r="I57" s="558" t="s">
        <v>804</v>
      </c>
      <c r="J57" s="78" t="s">
        <v>1386</v>
      </c>
      <c r="K57" s="522" t="s">
        <v>1386</v>
      </c>
    </row>
    <row r="58" spans="1:12" x14ac:dyDescent="0.2">
      <c r="A58" s="155" t="s">
        <v>1666</v>
      </c>
      <c r="B58" t="s">
        <v>1667</v>
      </c>
      <c r="C58" s="159" t="s">
        <v>1668</v>
      </c>
      <c r="D58" s="418" t="s">
        <v>234</v>
      </c>
      <c r="E58" s="418" t="s">
        <v>234</v>
      </c>
      <c r="F58" s="565">
        <v>-4.9000000000000004</v>
      </c>
      <c r="G58" s="565">
        <v>27.8</v>
      </c>
      <c r="H58" s="557" t="s">
        <v>2717</v>
      </c>
      <c r="I58" s="582">
        <v>22.3</v>
      </c>
      <c r="J58" s="78" t="s">
        <v>1386</v>
      </c>
      <c r="K58" s="521" t="s">
        <v>1386</v>
      </c>
    </row>
    <row r="59" spans="1:12" x14ac:dyDescent="0.2">
      <c r="A59" s="155" t="s">
        <v>1778</v>
      </c>
      <c r="B59" t="s">
        <v>1779</v>
      </c>
      <c r="C59" s="159" t="s">
        <v>1780</v>
      </c>
      <c r="D59" s="418" t="s">
        <v>234</v>
      </c>
      <c r="E59" s="418" t="s">
        <v>234</v>
      </c>
      <c r="F59" s="566">
        <v>14</v>
      </c>
      <c r="G59" s="565">
        <v>27.3</v>
      </c>
      <c r="H59" s="557">
        <v>11</v>
      </c>
      <c r="I59" s="582">
        <v>22.7</v>
      </c>
      <c r="J59" s="78" t="s">
        <v>1386</v>
      </c>
      <c r="K59" s="78" t="s">
        <v>1386</v>
      </c>
    </row>
    <row r="60" spans="1:12" x14ac:dyDescent="0.2">
      <c r="A60" t="s">
        <v>1709</v>
      </c>
      <c r="B60" t="s">
        <v>1695</v>
      </c>
      <c r="C60" t="s">
        <v>1710</v>
      </c>
      <c r="D60" s="418" t="s">
        <v>234</v>
      </c>
      <c r="E60" s="418" t="s">
        <v>234</v>
      </c>
      <c r="F60" s="565">
        <v>15.7</v>
      </c>
      <c r="G60" s="565">
        <v>26</v>
      </c>
      <c r="H60" s="557" t="s">
        <v>234</v>
      </c>
      <c r="I60" s="557" t="s">
        <v>234</v>
      </c>
      <c r="J60" s="78" t="s">
        <v>1386</v>
      </c>
      <c r="K60" s="78" t="s">
        <v>1386</v>
      </c>
    </row>
    <row r="61" spans="1:12" x14ac:dyDescent="0.2">
      <c r="A61" s="155" t="s">
        <v>1681</v>
      </c>
      <c r="B61" s="155" t="s">
        <v>1682</v>
      </c>
      <c r="C61" s="155" t="s">
        <v>1336</v>
      </c>
      <c r="D61" s="418" t="s">
        <v>234</v>
      </c>
      <c r="E61" s="418" t="s">
        <v>234</v>
      </c>
      <c r="F61" s="565">
        <v>-1.1000000000000001</v>
      </c>
      <c r="G61" s="565">
        <v>27.7</v>
      </c>
      <c r="H61" s="557" t="s">
        <v>2724</v>
      </c>
      <c r="I61" s="557" t="s">
        <v>804</v>
      </c>
      <c r="K61" s="78" t="s">
        <v>1386</v>
      </c>
    </row>
    <row r="62" spans="1:12" x14ac:dyDescent="0.2">
      <c r="A62" t="s">
        <v>1717</v>
      </c>
      <c r="B62" t="s">
        <v>1715</v>
      </c>
      <c r="C62" s="222" t="s">
        <v>445</v>
      </c>
      <c r="D62" s="565">
        <v>-5.5</v>
      </c>
      <c r="E62" s="573">
        <v>18.5</v>
      </c>
      <c r="F62" s="565">
        <v>-5.5</v>
      </c>
      <c r="G62" s="583">
        <v>19</v>
      </c>
      <c r="H62" s="557" t="s">
        <v>2718</v>
      </c>
      <c r="I62" s="563">
        <v>21</v>
      </c>
      <c r="J62" s="78" t="s">
        <v>1386</v>
      </c>
      <c r="K62" s="78" t="s">
        <v>1386</v>
      </c>
    </row>
    <row r="63" spans="1:12" x14ac:dyDescent="0.2">
      <c r="A63" t="s">
        <v>1718</v>
      </c>
      <c r="B63" t="s">
        <v>1715</v>
      </c>
      <c r="C63" s="159" t="s">
        <v>1719</v>
      </c>
      <c r="D63" s="418" t="s">
        <v>234</v>
      </c>
      <c r="E63" s="418" t="s">
        <v>234</v>
      </c>
      <c r="F63" s="565">
        <v>9.5</v>
      </c>
      <c r="G63" s="566">
        <v>27</v>
      </c>
      <c r="H63" s="557">
        <v>10</v>
      </c>
      <c r="I63" s="563">
        <v>21.3</v>
      </c>
      <c r="J63" s="78" t="s">
        <v>1386</v>
      </c>
      <c r="K63" s="78" t="s">
        <v>1386</v>
      </c>
      <c r="L63" s="159" t="s">
        <v>2729</v>
      </c>
    </row>
    <row r="64" spans="1:12" x14ac:dyDescent="0.2">
      <c r="A64" s="155" t="s">
        <v>1794</v>
      </c>
      <c r="B64" t="s">
        <v>1795</v>
      </c>
      <c r="C64" s="159" t="s">
        <v>1490</v>
      </c>
      <c r="D64" s="566">
        <v>11.2</v>
      </c>
      <c r="E64" s="565">
        <v>27.7</v>
      </c>
      <c r="F64" s="580">
        <f>D64</f>
        <v>11.2</v>
      </c>
      <c r="G64" s="580">
        <f>E64</f>
        <v>27.7</v>
      </c>
      <c r="H64" s="558">
        <v>4.8</v>
      </c>
      <c r="I64" s="558" t="s">
        <v>804</v>
      </c>
      <c r="J64" s="78" t="s">
        <v>1386</v>
      </c>
      <c r="K64" s="78" t="s">
        <v>1386</v>
      </c>
    </row>
    <row r="65" spans="1:12" x14ac:dyDescent="0.2">
      <c r="A65" s="155" t="s">
        <v>1690</v>
      </c>
      <c r="B65" t="s">
        <v>1691</v>
      </c>
      <c r="C65" s="155" t="s">
        <v>1692</v>
      </c>
      <c r="D65" s="418" t="s">
        <v>234</v>
      </c>
      <c r="E65" s="418" t="s">
        <v>234</v>
      </c>
      <c r="F65" s="565">
        <v>12.4</v>
      </c>
      <c r="G65" s="565">
        <v>27.4</v>
      </c>
      <c r="H65" s="557">
        <v>14.2</v>
      </c>
      <c r="I65" s="557" t="s">
        <v>804</v>
      </c>
      <c r="J65" s="78" t="s">
        <v>1386</v>
      </c>
      <c r="K65" s="78" t="s">
        <v>1386</v>
      </c>
    </row>
    <row r="66" spans="1:12" x14ac:dyDescent="0.2">
      <c r="A66" t="s">
        <v>1693</v>
      </c>
      <c r="B66" t="s">
        <v>1691</v>
      </c>
      <c r="C66" s="577" t="s">
        <v>1692</v>
      </c>
      <c r="D66" s="578" t="s">
        <v>1675</v>
      </c>
      <c r="E66" s="578" t="s">
        <v>1675</v>
      </c>
      <c r="F66" s="578" t="s">
        <v>854</v>
      </c>
      <c r="G66" s="578" t="s">
        <v>854</v>
      </c>
      <c r="H66" s="579" t="s">
        <v>854</v>
      </c>
      <c r="I66" s="579" t="s">
        <v>854</v>
      </c>
      <c r="J66" s="78" t="s">
        <v>1386</v>
      </c>
      <c r="K66" s="78" t="s">
        <v>1386</v>
      </c>
    </row>
    <row r="67" spans="1:12" x14ac:dyDescent="0.2">
      <c r="A67" t="s">
        <v>1687</v>
      </c>
      <c r="B67" t="s">
        <v>1685</v>
      </c>
      <c r="C67" s="585" t="s">
        <v>444</v>
      </c>
      <c r="D67" s="418" t="s">
        <v>234</v>
      </c>
      <c r="E67" s="418" t="s">
        <v>234</v>
      </c>
      <c r="F67" s="575">
        <v>18.5</v>
      </c>
      <c r="G67" s="565">
        <v>27.7</v>
      </c>
      <c r="H67" s="557">
        <v>8</v>
      </c>
      <c r="I67" s="557" t="s">
        <v>804</v>
      </c>
      <c r="J67" s="78" t="s">
        <v>1386</v>
      </c>
      <c r="K67" s="78" t="s">
        <v>1386</v>
      </c>
    </row>
    <row r="68" spans="1:12" x14ac:dyDescent="0.2">
      <c r="A68" s="155" t="s">
        <v>1786</v>
      </c>
      <c r="B68" t="s">
        <v>1787</v>
      </c>
      <c r="C68" s="155" t="s">
        <v>1788</v>
      </c>
      <c r="D68" s="565">
        <v>9.1</v>
      </c>
      <c r="E68" s="565">
        <v>26.6</v>
      </c>
      <c r="F68" s="580">
        <f>D68</f>
        <v>9.1</v>
      </c>
      <c r="G68" s="580">
        <f>E68</f>
        <v>26.6</v>
      </c>
      <c r="H68" s="558" t="s">
        <v>2719</v>
      </c>
      <c r="I68" s="558" t="s">
        <v>804</v>
      </c>
      <c r="J68" s="78" t="s">
        <v>1386</v>
      </c>
      <c r="K68" s="78" t="s">
        <v>1386</v>
      </c>
    </row>
    <row r="69" spans="1:12" x14ac:dyDescent="0.2">
      <c r="A69" s="155" t="s">
        <v>1781</v>
      </c>
      <c r="B69" s="155" t="s">
        <v>1782</v>
      </c>
      <c r="C69" s="155" t="s">
        <v>1783</v>
      </c>
      <c r="D69" s="418" t="s">
        <v>234</v>
      </c>
      <c r="E69" s="418" t="s">
        <v>234</v>
      </c>
      <c r="F69" s="565">
        <v>13.8</v>
      </c>
      <c r="G69" s="565">
        <v>27.7</v>
      </c>
      <c r="H69" s="557" t="s">
        <v>234</v>
      </c>
      <c r="I69" s="557" t="s">
        <v>234</v>
      </c>
      <c r="K69" s="78" t="s">
        <v>1386</v>
      </c>
    </row>
    <row r="70" spans="1:12" x14ac:dyDescent="0.2">
      <c r="A70" s="155" t="s">
        <v>1762</v>
      </c>
      <c r="B70" t="s">
        <v>1763</v>
      </c>
      <c r="C70" s="155" t="s">
        <v>1764</v>
      </c>
      <c r="D70" s="567">
        <v>9.4</v>
      </c>
      <c r="E70" s="567">
        <v>27.7</v>
      </c>
      <c r="F70" s="565">
        <v>7.9</v>
      </c>
      <c r="G70" s="565">
        <v>27.8</v>
      </c>
      <c r="H70" s="558">
        <v>10</v>
      </c>
      <c r="I70" s="558" t="s">
        <v>804</v>
      </c>
      <c r="J70" s="78" t="s">
        <v>1386</v>
      </c>
      <c r="K70" s="78" t="s">
        <v>1386</v>
      </c>
      <c r="L70" s="168" t="s">
        <v>1765</v>
      </c>
    </row>
    <row r="71" spans="1:12" x14ac:dyDescent="0.2">
      <c r="A71" t="s">
        <v>1756</v>
      </c>
      <c r="B71" t="s">
        <v>1754</v>
      </c>
      <c r="C71" s="155" t="s">
        <v>1757</v>
      </c>
      <c r="D71" s="572" t="s">
        <v>1758</v>
      </c>
      <c r="E71" s="572" t="s">
        <v>1758</v>
      </c>
      <c r="F71" s="565">
        <v>3.3</v>
      </c>
      <c r="G71" s="565">
        <v>29</v>
      </c>
      <c r="H71" s="582">
        <v>5.7</v>
      </c>
      <c r="I71" s="562">
        <v>21.1</v>
      </c>
      <c r="J71" s="78" t="s">
        <v>1386</v>
      </c>
      <c r="K71" s="78" t="s">
        <v>1386</v>
      </c>
    </row>
    <row r="72" spans="1:12" x14ac:dyDescent="0.2">
      <c r="A72" t="s">
        <v>1759</v>
      </c>
      <c r="B72" t="s">
        <v>1754</v>
      </c>
      <c r="C72" s="577" t="s">
        <v>1757</v>
      </c>
      <c r="D72" s="578" t="s">
        <v>1675</v>
      </c>
      <c r="E72" s="578" t="s">
        <v>1675</v>
      </c>
      <c r="F72" s="578" t="s">
        <v>854</v>
      </c>
      <c r="G72" s="578" t="s">
        <v>854</v>
      </c>
      <c r="H72" s="579" t="s">
        <v>854</v>
      </c>
      <c r="I72" s="579" t="s">
        <v>854</v>
      </c>
      <c r="J72" s="78" t="s">
        <v>1386</v>
      </c>
      <c r="K72" s="78" t="s">
        <v>1386</v>
      </c>
    </row>
    <row r="73" spans="1:12" x14ac:dyDescent="0.2">
      <c r="A73" s="155" t="s">
        <v>1798</v>
      </c>
      <c r="B73" t="s">
        <v>1799</v>
      </c>
      <c r="C73" s="159" t="s">
        <v>1429</v>
      </c>
      <c r="D73" s="566">
        <v>-1.1000000000000001</v>
      </c>
      <c r="E73" s="565">
        <v>27.7</v>
      </c>
      <c r="F73" s="580">
        <f>D73</f>
        <v>-1.1000000000000001</v>
      </c>
      <c r="G73" s="580">
        <f>E73</f>
        <v>27.7</v>
      </c>
      <c r="H73" s="558" t="s">
        <v>2720</v>
      </c>
      <c r="I73" s="558" t="s">
        <v>804</v>
      </c>
      <c r="J73" s="78" t="s">
        <v>1386</v>
      </c>
      <c r="K73" s="78" t="s">
        <v>1386</v>
      </c>
    </row>
    <row r="74" spans="1:12" x14ac:dyDescent="0.2">
      <c r="A74" t="s">
        <v>1771</v>
      </c>
      <c r="B74" t="s">
        <v>1769</v>
      </c>
      <c r="C74" t="s">
        <v>1371</v>
      </c>
      <c r="D74" s="565">
        <v>3.4</v>
      </c>
      <c r="E74" s="565">
        <v>27.8</v>
      </c>
      <c r="F74" s="580">
        <f>D74</f>
        <v>3.4</v>
      </c>
      <c r="G74" s="580">
        <f>E74</f>
        <v>27.8</v>
      </c>
      <c r="H74" s="558">
        <v>3.7</v>
      </c>
      <c r="I74" s="558">
        <v>26.2</v>
      </c>
      <c r="J74" s="78" t="s">
        <v>1386</v>
      </c>
      <c r="K74" s="78" t="s">
        <v>1386</v>
      </c>
    </row>
    <row r="76" spans="1:12" x14ac:dyDescent="0.2">
      <c r="A76" s="442" t="s">
        <v>2733</v>
      </c>
    </row>
    <row r="77" spans="1:12" ht="14.25" x14ac:dyDescent="0.2">
      <c r="A77" s="162" t="s">
        <v>2731</v>
      </c>
    </row>
    <row r="78" spans="1:12" x14ac:dyDescent="0.2">
      <c r="A78" s="173" t="s">
        <v>2773</v>
      </c>
    </row>
  </sheetData>
  <autoFilter ref="A2:L74"/>
  <mergeCells count="3">
    <mergeCell ref="F1:G1"/>
    <mergeCell ref="D1:E1"/>
    <mergeCell ref="H1:I1"/>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361"/>
  <sheetViews>
    <sheetView topLeftCell="A227" zoomScaleNormal="100" workbookViewId="0">
      <selection activeCell="A259" sqref="A259"/>
    </sheetView>
  </sheetViews>
  <sheetFormatPr baseColWidth="10" defaultColWidth="11.42578125" defaultRowHeight="12.75" x14ac:dyDescent="0.2"/>
  <cols>
    <col min="1" max="1" width="18" style="223" customWidth="1"/>
    <col min="2" max="2" width="14.140625" style="224" customWidth="1"/>
    <col min="3" max="6" width="5.7109375" style="119" customWidth="1"/>
    <col min="7" max="10" width="3.85546875" style="223" customWidth="1"/>
    <col min="11" max="11" width="3.85546875" style="370" customWidth="1"/>
    <col min="12" max="38" width="3.85546875" style="223" customWidth="1"/>
    <col min="39" max="39" width="3.85546875" style="80" customWidth="1"/>
    <col min="40" max="42" width="3.85546875" style="223" customWidth="1"/>
    <col min="43" max="16384" width="11.42578125" style="80"/>
  </cols>
  <sheetData>
    <row r="1" spans="1:43" x14ac:dyDescent="0.2">
      <c r="C1" s="615" t="s">
        <v>1803</v>
      </c>
      <c r="D1" s="615"/>
      <c r="G1" s="616" t="s">
        <v>456</v>
      </c>
      <c r="H1" s="616"/>
      <c r="I1" s="616"/>
      <c r="J1" s="616"/>
      <c r="K1" s="616"/>
      <c r="L1" s="616"/>
      <c r="M1" s="616"/>
      <c r="N1" s="616"/>
      <c r="O1" s="616"/>
      <c r="P1" s="616"/>
      <c r="Q1" s="616" t="s">
        <v>1804</v>
      </c>
      <c r="R1" s="616"/>
      <c r="S1" s="616"/>
      <c r="T1" s="616" t="s">
        <v>502</v>
      </c>
      <c r="U1" s="616"/>
      <c r="V1" s="616"/>
      <c r="W1" s="616"/>
      <c r="X1" s="616"/>
      <c r="Y1" s="616"/>
      <c r="Z1" s="616"/>
      <c r="AA1" s="616"/>
      <c r="AB1" s="616"/>
      <c r="AC1" s="616"/>
      <c r="AD1" s="616" t="s">
        <v>1805</v>
      </c>
      <c r="AE1" s="616"/>
      <c r="AF1" s="616"/>
      <c r="AG1" s="616"/>
      <c r="AH1" s="223" t="s">
        <v>1806</v>
      </c>
      <c r="AI1" s="616" t="s">
        <v>275</v>
      </c>
      <c r="AJ1" s="616"/>
      <c r="AK1" s="616"/>
      <c r="AL1" s="616"/>
      <c r="AM1" s="616"/>
      <c r="AN1" s="616"/>
      <c r="AO1" s="616"/>
      <c r="AP1" s="616"/>
    </row>
    <row r="2" spans="1:43" ht="119.25" customHeight="1" x14ac:dyDescent="0.2">
      <c r="C2" s="615"/>
      <c r="D2" s="615"/>
      <c r="E2" s="637" t="s">
        <v>1656</v>
      </c>
      <c r="F2" s="618"/>
      <c r="G2" s="612" t="s">
        <v>486</v>
      </c>
      <c r="H2" s="612" t="s">
        <v>489</v>
      </c>
      <c r="I2" s="612" t="s">
        <v>490</v>
      </c>
      <c r="J2" s="612" t="s">
        <v>491</v>
      </c>
      <c r="K2" s="617" t="s">
        <v>492</v>
      </c>
      <c r="L2" s="612" t="s">
        <v>493</v>
      </c>
      <c r="M2" s="612" t="s">
        <v>494</v>
      </c>
      <c r="N2" s="612" t="s">
        <v>1807</v>
      </c>
      <c r="O2" s="612" t="s">
        <v>497</v>
      </c>
      <c r="P2" s="612" t="s">
        <v>498</v>
      </c>
      <c r="Q2" s="612" t="s">
        <v>500</v>
      </c>
      <c r="R2" s="612" t="s">
        <v>501</v>
      </c>
      <c r="S2" s="612" t="s">
        <v>490</v>
      </c>
      <c r="T2" s="612" t="s">
        <v>503</v>
      </c>
      <c r="U2" s="612" t="s">
        <v>504</v>
      </c>
      <c r="V2" s="612" t="s">
        <v>506</v>
      </c>
      <c r="W2" s="612" t="s">
        <v>507</v>
      </c>
      <c r="X2" s="612" t="s">
        <v>508</v>
      </c>
      <c r="Y2" s="617" t="s">
        <v>511</v>
      </c>
      <c r="Z2" s="612" t="s">
        <v>512</v>
      </c>
      <c r="AA2" s="612" t="s">
        <v>493</v>
      </c>
      <c r="AB2" s="612" t="s">
        <v>515</v>
      </c>
      <c r="AC2" s="612" t="s">
        <v>518</v>
      </c>
      <c r="AD2" s="612" t="s">
        <v>522</v>
      </c>
      <c r="AE2" s="612" t="s">
        <v>523</v>
      </c>
      <c r="AF2" s="612"/>
      <c r="AG2" s="612" t="s">
        <v>524</v>
      </c>
      <c r="AH2" s="612" t="s">
        <v>527</v>
      </c>
      <c r="AI2" s="612" t="s">
        <v>535</v>
      </c>
      <c r="AJ2" s="612" t="s">
        <v>528</v>
      </c>
      <c r="AK2" s="612" t="s">
        <v>533</v>
      </c>
      <c r="AL2" s="612" t="s">
        <v>531</v>
      </c>
      <c r="AM2" s="614" t="s">
        <v>536</v>
      </c>
      <c r="AN2" s="612" t="s">
        <v>538</v>
      </c>
      <c r="AO2" s="612" t="s">
        <v>527</v>
      </c>
      <c r="AP2" s="612" t="s">
        <v>539</v>
      </c>
    </row>
    <row r="3" spans="1:43" ht="13.5" customHeight="1" x14ac:dyDescent="0.2">
      <c r="A3" s="225" t="s">
        <v>1808</v>
      </c>
      <c r="B3" s="226" t="s">
        <v>1809</v>
      </c>
      <c r="C3" s="225" t="s">
        <v>1442</v>
      </c>
      <c r="D3" s="225" t="s">
        <v>1443</v>
      </c>
      <c r="E3" s="225" t="s">
        <v>1442</v>
      </c>
      <c r="F3" s="225" t="s">
        <v>1443</v>
      </c>
      <c r="G3" s="612"/>
      <c r="H3" s="612"/>
      <c r="I3" s="612"/>
      <c r="J3" s="612"/>
      <c r="K3" s="617"/>
      <c r="L3" s="612"/>
      <c r="M3" s="612"/>
      <c r="N3" s="612"/>
      <c r="O3" s="612"/>
      <c r="P3" s="612"/>
      <c r="Q3" s="612"/>
      <c r="R3" s="612"/>
      <c r="S3" s="612"/>
      <c r="T3" s="612"/>
      <c r="U3" s="612"/>
      <c r="V3" s="612"/>
      <c r="W3" s="612"/>
      <c r="X3" s="612"/>
      <c r="Y3" s="617"/>
      <c r="Z3" s="612"/>
      <c r="AA3" s="612"/>
      <c r="AB3" s="612"/>
      <c r="AC3" s="612"/>
      <c r="AD3" s="612"/>
      <c r="AE3" s="612"/>
      <c r="AF3" s="612"/>
      <c r="AG3" s="612"/>
      <c r="AH3" s="612"/>
      <c r="AI3" s="612"/>
      <c r="AJ3" s="612"/>
      <c r="AK3" s="612"/>
      <c r="AL3" s="612"/>
      <c r="AM3" s="614"/>
      <c r="AN3" s="612"/>
      <c r="AO3" s="612"/>
      <c r="AP3" s="612"/>
      <c r="AQ3" s="80" t="s">
        <v>1810</v>
      </c>
    </row>
    <row r="4" spans="1:43" s="120" customFormat="1" x14ac:dyDescent="0.2">
      <c r="A4" s="226" t="s">
        <v>1811</v>
      </c>
      <c r="B4" s="148" t="s">
        <v>1812</v>
      </c>
      <c r="C4" s="225">
        <v>-15.6</v>
      </c>
      <c r="D4" s="225">
        <v>27.6</v>
      </c>
      <c r="E4" s="226"/>
      <c r="F4" s="226"/>
      <c r="G4" s="148">
        <v>1</v>
      </c>
      <c r="H4" s="148" t="s">
        <v>144</v>
      </c>
      <c r="I4" s="148">
        <v>1</v>
      </c>
      <c r="J4" s="148">
        <v>1</v>
      </c>
      <c r="K4" s="227"/>
      <c r="L4" s="148"/>
      <c r="M4" s="148"/>
      <c r="N4" s="148"/>
      <c r="O4" s="148"/>
      <c r="P4" s="148"/>
      <c r="Q4" s="148"/>
      <c r="R4" s="148"/>
      <c r="S4" s="148">
        <v>1</v>
      </c>
      <c r="T4" s="148"/>
      <c r="U4" s="148"/>
      <c r="V4" s="148"/>
      <c r="W4" s="148">
        <v>1</v>
      </c>
      <c r="X4" s="148">
        <v>1</v>
      </c>
      <c r="Y4" s="148"/>
      <c r="Z4" s="148"/>
      <c r="AA4" s="148"/>
      <c r="AB4" s="148"/>
      <c r="AC4" s="148"/>
      <c r="AD4" s="148"/>
      <c r="AE4" s="148"/>
      <c r="AF4" s="148"/>
      <c r="AG4" s="148"/>
      <c r="AH4" s="148">
        <v>1</v>
      </c>
      <c r="AI4" s="148"/>
      <c r="AJ4" s="148"/>
      <c r="AK4" s="148">
        <v>1</v>
      </c>
      <c r="AL4" s="148"/>
      <c r="AM4" s="147"/>
      <c r="AN4" s="148"/>
      <c r="AO4" s="148"/>
      <c r="AP4" s="148"/>
    </row>
    <row r="5" spans="1:43" s="231" customFormat="1" x14ac:dyDescent="0.2">
      <c r="A5" s="228" t="s">
        <v>1813</v>
      </c>
      <c r="B5" s="229" t="s">
        <v>144</v>
      </c>
      <c r="C5" s="229" t="s">
        <v>234</v>
      </c>
      <c r="D5" s="229" t="s">
        <v>234</v>
      </c>
      <c r="E5" s="229"/>
      <c r="F5" s="229"/>
      <c r="G5" s="229"/>
      <c r="H5" s="229"/>
      <c r="I5" s="229"/>
      <c r="J5" s="229"/>
      <c r="K5" s="230"/>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v>1</v>
      </c>
      <c r="AP5" s="229"/>
    </row>
    <row r="6" spans="1:43" s="231" customFormat="1" x14ac:dyDescent="0.2">
      <c r="A6" s="228" t="s">
        <v>1814</v>
      </c>
      <c r="B6" s="229" t="s">
        <v>144</v>
      </c>
      <c r="C6" s="229" t="s">
        <v>234</v>
      </c>
      <c r="D6" s="229" t="s">
        <v>234</v>
      </c>
      <c r="E6" s="229"/>
      <c r="F6" s="229"/>
      <c r="G6" s="229"/>
      <c r="H6" s="229"/>
      <c r="I6" s="229"/>
      <c r="J6" s="229"/>
      <c r="K6" s="230">
        <v>1</v>
      </c>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29"/>
    </row>
    <row r="7" spans="1:43" s="231" customFormat="1" x14ac:dyDescent="0.2">
      <c r="A7" s="228" t="s">
        <v>1815</v>
      </c>
      <c r="B7" s="229" t="s">
        <v>144</v>
      </c>
      <c r="C7" s="229" t="s">
        <v>234</v>
      </c>
      <c r="D7" s="229" t="s">
        <v>234</v>
      </c>
      <c r="E7" s="229"/>
      <c r="F7" s="229"/>
      <c r="G7" s="229"/>
      <c r="H7" s="229"/>
      <c r="I7" s="229"/>
      <c r="J7" s="229"/>
      <c r="K7" s="230">
        <v>1</v>
      </c>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row>
    <row r="8" spans="1:43" s="120" customFormat="1" x14ac:dyDescent="0.2">
      <c r="A8" s="232" t="s">
        <v>1816</v>
      </c>
      <c r="B8" s="148" t="s">
        <v>1817</v>
      </c>
      <c r="C8" s="148" t="s">
        <v>234</v>
      </c>
      <c r="D8" s="148" t="s">
        <v>234</v>
      </c>
      <c r="E8" s="232"/>
      <c r="F8" s="232"/>
      <c r="G8" s="148" t="s">
        <v>144</v>
      </c>
      <c r="H8" s="148"/>
      <c r="I8" s="148"/>
      <c r="J8" s="148"/>
      <c r="K8" s="227"/>
      <c r="L8" s="148"/>
      <c r="M8" s="148"/>
      <c r="N8" s="148"/>
      <c r="O8" s="148"/>
      <c r="P8" s="148"/>
      <c r="Q8" s="148"/>
      <c r="R8" s="148"/>
      <c r="S8" s="148"/>
      <c r="T8" s="148">
        <v>1</v>
      </c>
      <c r="U8" s="148"/>
      <c r="V8" s="148"/>
      <c r="W8" s="148"/>
      <c r="X8" s="148">
        <v>1</v>
      </c>
      <c r="Y8" s="227"/>
      <c r="Z8" s="148"/>
      <c r="AA8" s="148"/>
      <c r="AB8" s="148"/>
      <c r="AC8" s="148"/>
      <c r="AD8" s="148"/>
      <c r="AE8" s="148"/>
      <c r="AF8" s="148"/>
      <c r="AG8" s="148"/>
      <c r="AH8" s="148"/>
      <c r="AI8" s="148"/>
      <c r="AJ8" s="148"/>
      <c r="AK8" s="148"/>
      <c r="AL8" s="148"/>
      <c r="AM8" s="147"/>
      <c r="AN8" s="148"/>
      <c r="AO8" s="148"/>
      <c r="AP8" s="148"/>
    </row>
    <row r="9" spans="1:43" s="231" customFormat="1" x14ac:dyDescent="0.2">
      <c r="A9" s="228" t="s">
        <v>1818</v>
      </c>
      <c r="B9" s="229" t="s">
        <v>144</v>
      </c>
      <c r="C9" s="229" t="s">
        <v>234</v>
      </c>
      <c r="D9" s="229" t="s">
        <v>234</v>
      </c>
      <c r="E9" s="229"/>
      <c r="F9" s="229"/>
      <c r="G9" s="229"/>
      <c r="H9" s="229"/>
      <c r="I9" s="229"/>
      <c r="J9" s="229"/>
      <c r="K9" s="230"/>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v>1</v>
      </c>
      <c r="AP9" s="229"/>
    </row>
    <row r="10" spans="1:43" s="120" customFormat="1" x14ac:dyDescent="0.2">
      <c r="A10" s="233" t="s">
        <v>1819</v>
      </c>
      <c r="B10" s="233" t="s">
        <v>1820</v>
      </c>
      <c r="C10" s="234" t="s">
        <v>234</v>
      </c>
      <c r="D10" s="234" t="s">
        <v>234</v>
      </c>
      <c r="E10" s="233"/>
      <c r="F10" s="233"/>
      <c r="G10" s="234"/>
      <c r="H10" s="234"/>
      <c r="I10" s="234"/>
      <c r="J10" s="234"/>
      <c r="K10" s="235"/>
      <c r="L10" s="234" t="s">
        <v>144</v>
      </c>
      <c r="M10" s="234"/>
      <c r="N10" s="234"/>
      <c r="O10" s="234"/>
      <c r="P10" s="234"/>
      <c r="Q10" s="234"/>
      <c r="R10" s="234"/>
      <c r="S10" s="234"/>
      <c r="T10" s="234"/>
      <c r="U10" s="234"/>
      <c r="V10" s="234"/>
      <c r="W10" s="234"/>
      <c r="X10" s="234"/>
      <c r="Y10" s="234"/>
      <c r="Z10" s="234"/>
      <c r="AA10" s="234">
        <v>1</v>
      </c>
      <c r="AB10" s="234"/>
      <c r="AC10" s="234"/>
      <c r="AD10" s="234"/>
      <c r="AE10" s="234"/>
      <c r="AF10" s="234"/>
      <c r="AG10" s="234"/>
      <c r="AH10" s="234"/>
      <c r="AI10" s="234"/>
      <c r="AJ10" s="234"/>
      <c r="AK10" s="234"/>
      <c r="AL10" s="234"/>
      <c r="AM10" s="234" t="s">
        <v>1821</v>
      </c>
      <c r="AN10" s="234"/>
      <c r="AO10" s="234"/>
      <c r="AP10" s="234"/>
    </row>
    <row r="11" spans="1:43" x14ac:dyDescent="0.2">
      <c r="A11" s="232" t="s">
        <v>1822</v>
      </c>
      <c r="B11" s="148" t="s">
        <v>1823</v>
      </c>
      <c r="C11" s="236" t="s">
        <v>234</v>
      </c>
      <c r="D11" s="236" t="s">
        <v>234</v>
      </c>
      <c r="E11" s="148"/>
      <c r="F11" s="148"/>
      <c r="G11" s="148">
        <v>1</v>
      </c>
      <c r="H11" s="148"/>
      <c r="I11" s="148"/>
      <c r="J11" s="148">
        <v>1</v>
      </c>
      <c r="K11" s="227"/>
      <c r="L11" s="148"/>
      <c r="M11" s="148"/>
      <c r="N11" s="148"/>
      <c r="O11" s="148">
        <v>1</v>
      </c>
      <c r="P11" s="148"/>
      <c r="Q11" s="148"/>
      <c r="R11" s="148"/>
      <c r="S11" s="148"/>
      <c r="T11" s="148"/>
      <c r="U11" s="148"/>
      <c r="V11" s="148"/>
      <c r="W11" s="148"/>
      <c r="X11" s="148"/>
      <c r="Y11" s="227"/>
      <c r="Z11" s="148"/>
      <c r="AA11" s="148"/>
      <c r="AB11" s="148"/>
      <c r="AC11" s="148"/>
      <c r="AD11" s="148"/>
      <c r="AE11" s="148">
        <v>1</v>
      </c>
      <c r="AF11" s="148"/>
      <c r="AG11" s="148"/>
      <c r="AH11" s="148"/>
      <c r="AI11" s="148"/>
      <c r="AJ11" s="148"/>
      <c r="AK11" s="148"/>
      <c r="AL11" s="148"/>
      <c r="AM11" s="147"/>
      <c r="AN11" s="148"/>
      <c r="AO11" s="148"/>
      <c r="AP11" s="148"/>
    </row>
    <row r="12" spans="1:43" s="243" customFormat="1" x14ac:dyDescent="0.2">
      <c r="A12" s="237" t="s">
        <v>1824</v>
      </c>
      <c r="B12" s="238" t="s">
        <v>1825</v>
      </c>
      <c r="C12" s="238" t="s">
        <v>854</v>
      </c>
      <c r="D12" s="238" t="s">
        <v>854</v>
      </c>
      <c r="E12" s="239"/>
      <c r="F12" s="239"/>
      <c r="G12" s="236"/>
      <c r="H12" s="236"/>
      <c r="I12" s="236"/>
      <c r="J12" s="236"/>
      <c r="K12" s="240"/>
      <c r="L12" s="236"/>
      <c r="M12" s="236"/>
      <c r="N12" s="236"/>
      <c r="O12" s="241" t="s">
        <v>984</v>
      </c>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42"/>
      <c r="AN12" s="236" t="s">
        <v>144</v>
      </c>
      <c r="AO12" s="236"/>
      <c r="AP12" s="236"/>
    </row>
    <row r="13" spans="1:43" s="231" customFormat="1" x14ac:dyDescent="0.2">
      <c r="A13" s="244" t="s">
        <v>1826</v>
      </c>
      <c r="B13" s="229" t="s">
        <v>144</v>
      </c>
      <c r="C13" s="229" t="s">
        <v>234</v>
      </c>
      <c r="D13" s="229" t="s">
        <v>234</v>
      </c>
      <c r="E13" s="229"/>
      <c r="F13" s="229"/>
      <c r="G13" s="229"/>
      <c r="H13" s="229"/>
      <c r="I13" s="229"/>
      <c r="J13" s="229"/>
      <c r="K13" s="230"/>
      <c r="L13" s="229"/>
      <c r="M13" s="229"/>
      <c r="N13" s="229"/>
      <c r="O13" s="229"/>
      <c r="P13" s="229"/>
      <c r="Q13" s="229"/>
      <c r="R13" s="229"/>
      <c r="S13" s="229"/>
      <c r="T13" s="229"/>
      <c r="U13" s="229"/>
      <c r="V13" s="229"/>
      <c r="W13" s="229"/>
      <c r="X13" s="229"/>
      <c r="Y13" s="229"/>
      <c r="Z13" s="229"/>
      <c r="AA13" s="229"/>
      <c r="AB13" s="229">
        <v>1</v>
      </c>
      <c r="AC13" s="229"/>
      <c r="AD13" s="229"/>
      <c r="AE13" s="229"/>
      <c r="AF13" s="229"/>
      <c r="AG13" s="229"/>
      <c r="AH13" s="229"/>
      <c r="AI13" s="229"/>
      <c r="AJ13" s="229"/>
      <c r="AK13" s="229"/>
      <c r="AL13" s="229"/>
      <c r="AM13" s="229"/>
      <c r="AN13" s="229"/>
      <c r="AO13" s="229"/>
      <c r="AP13" s="229"/>
    </row>
    <row r="14" spans="1:43" s="231" customFormat="1" x14ac:dyDescent="0.2">
      <c r="A14" s="244" t="s">
        <v>1827</v>
      </c>
      <c r="B14" s="229" t="s">
        <v>144</v>
      </c>
      <c r="C14" s="229" t="s">
        <v>234</v>
      </c>
      <c r="D14" s="229" t="s">
        <v>234</v>
      </c>
      <c r="E14" s="229"/>
      <c r="F14" s="229"/>
      <c r="G14" s="229"/>
      <c r="H14" s="229"/>
      <c r="I14" s="229"/>
      <c r="J14" s="229"/>
      <c r="K14" s="230"/>
      <c r="L14" s="229"/>
      <c r="M14" s="229"/>
      <c r="N14" s="229"/>
      <c r="O14" s="229"/>
      <c r="P14" s="229"/>
      <c r="Q14" s="229"/>
      <c r="R14" s="229"/>
      <c r="S14" s="229"/>
      <c r="T14" s="229"/>
      <c r="U14" s="229"/>
      <c r="V14" s="229"/>
      <c r="W14" s="229"/>
      <c r="X14" s="229">
        <v>1</v>
      </c>
      <c r="Y14" s="229"/>
      <c r="Z14" s="229"/>
      <c r="AA14" s="229"/>
      <c r="AB14" s="229"/>
      <c r="AC14" s="229"/>
      <c r="AD14" s="229"/>
      <c r="AE14" s="229"/>
      <c r="AF14" s="229"/>
      <c r="AG14" s="229"/>
      <c r="AH14" s="229"/>
      <c r="AI14" s="229"/>
      <c r="AJ14" s="229"/>
      <c r="AK14" s="229"/>
      <c r="AL14" s="229"/>
      <c r="AM14" s="229">
        <v>1</v>
      </c>
      <c r="AN14" s="229"/>
      <c r="AO14" s="229"/>
      <c r="AP14" s="229"/>
    </row>
    <row r="15" spans="1:43" s="231" customFormat="1" x14ac:dyDescent="0.2">
      <c r="A15" s="228" t="s">
        <v>1828</v>
      </c>
      <c r="B15" s="229" t="s">
        <v>144</v>
      </c>
      <c r="C15" s="229" t="s">
        <v>234</v>
      </c>
      <c r="D15" s="229" t="s">
        <v>234</v>
      </c>
      <c r="E15" s="229"/>
      <c r="F15" s="229"/>
      <c r="G15" s="229"/>
      <c r="H15" s="229"/>
      <c r="I15" s="245"/>
      <c r="J15" s="229"/>
      <c r="K15" s="230"/>
      <c r="L15" s="229"/>
      <c r="M15" s="229"/>
      <c r="N15" s="229"/>
      <c r="O15" s="229">
        <v>1</v>
      </c>
      <c r="P15" s="229"/>
      <c r="Q15" s="229">
        <v>1</v>
      </c>
      <c r="R15" s="229"/>
      <c r="S15" s="229">
        <v>1</v>
      </c>
      <c r="T15" s="229"/>
      <c r="U15" s="229"/>
      <c r="V15" s="229">
        <v>1</v>
      </c>
      <c r="W15" s="229"/>
      <c r="X15" s="229">
        <v>1</v>
      </c>
      <c r="Y15" s="229"/>
      <c r="Z15" s="229"/>
      <c r="AA15" s="229"/>
      <c r="AB15" s="229">
        <v>1</v>
      </c>
      <c r="AC15" s="229"/>
      <c r="AD15" s="229"/>
      <c r="AE15" s="229"/>
      <c r="AF15" s="229"/>
      <c r="AG15" s="229"/>
      <c r="AH15" s="229"/>
      <c r="AI15" s="229"/>
      <c r="AJ15" s="229"/>
      <c r="AK15" s="229"/>
      <c r="AL15" s="229"/>
      <c r="AM15" s="229"/>
      <c r="AN15" s="229"/>
      <c r="AO15" s="229"/>
      <c r="AP15" s="229"/>
    </row>
    <row r="16" spans="1:43" s="231" customFormat="1" x14ac:dyDescent="0.2">
      <c r="A16" s="228" t="s">
        <v>1829</v>
      </c>
      <c r="B16" s="229" t="s">
        <v>144</v>
      </c>
      <c r="C16" s="229" t="s">
        <v>234</v>
      </c>
      <c r="D16" s="229" t="s">
        <v>234</v>
      </c>
      <c r="E16" s="229"/>
      <c r="F16" s="229"/>
      <c r="G16" s="229"/>
      <c r="H16" s="229"/>
      <c r="I16" s="229"/>
      <c r="J16" s="229">
        <v>1</v>
      </c>
      <c r="K16" s="230"/>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row>
    <row r="17" spans="1:42" s="231" customFormat="1" x14ac:dyDescent="0.2">
      <c r="A17" s="228" t="s">
        <v>1830</v>
      </c>
      <c r="B17" s="229" t="s">
        <v>144</v>
      </c>
      <c r="C17" s="229" t="s">
        <v>234</v>
      </c>
      <c r="D17" s="229" t="s">
        <v>234</v>
      </c>
      <c r="E17" s="229"/>
      <c r="F17" s="229"/>
      <c r="G17" s="229"/>
      <c r="H17" s="229"/>
      <c r="I17" s="229"/>
      <c r="J17" s="229">
        <v>1</v>
      </c>
      <c r="K17" s="230"/>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row>
    <row r="18" spans="1:42" s="231" customFormat="1" x14ac:dyDescent="0.2">
      <c r="A18" s="244" t="s">
        <v>1831</v>
      </c>
      <c r="B18" s="246" t="s">
        <v>144</v>
      </c>
      <c r="C18" s="246" t="s">
        <v>234</v>
      </c>
      <c r="D18" s="246" t="s">
        <v>234</v>
      </c>
      <c r="E18" s="246"/>
      <c r="F18" s="246"/>
      <c r="G18" s="229"/>
      <c r="H18" s="229"/>
      <c r="I18" s="229"/>
      <c r="J18" s="229"/>
      <c r="K18" s="230"/>
      <c r="L18" s="229"/>
      <c r="M18" s="229"/>
      <c r="N18" s="229"/>
      <c r="O18" s="229">
        <v>1</v>
      </c>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row>
    <row r="19" spans="1:42" s="231" customFormat="1" x14ac:dyDescent="0.2">
      <c r="A19" s="228" t="s">
        <v>1832</v>
      </c>
      <c r="B19" s="229" t="s">
        <v>144</v>
      </c>
      <c r="C19" s="229" t="s">
        <v>234</v>
      </c>
      <c r="D19" s="229" t="s">
        <v>234</v>
      </c>
      <c r="E19" s="229"/>
      <c r="F19" s="229"/>
      <c r="G19" s="229"/>
      <c r="H19" s="229"/>
      <c r="I19" s="229"/>
      <c r="J19" s="229"/>
      <c r="K19" s="230"/>
      <c r="L19" s="245"/>
      <c r="M19" s="229"/>
      <c r="N19" s="229"/>
      <c r="O19" s="229"/>
      <c r="P19" s="229"/>
      <c r="Q19" s="229"/>
      <c r="R19" s="229"/>
      <c r="S19" s="229"/>
      <c r="T19" s="229"/>
      <c r="U19" s="229"/>
      <c r="V19" s="229"/>
      <c r="W19" s="229"/>
      <c r="X19" s="229"/>
      <c r="Y19" s="229"/>
      <c r="Z19" s="229"/>
      <c r="AA19" s="229">
        <v>1</v>
      </c>
      <c r="AB19" s="229"/>
      <c r="AC19" s="229"/>
      <c r="AD19" s="229"/>
      <c r="AE19" s="229"/>
      <c r="AF19" s="229"/>
      <c r="AG19" s="229"/>
      <c r="AH19" s="229"/>
      <c r="AI19" s="229"/>
      <c r="AJ19" s="229"/>
      <c r="AK19" s="229"/>
      <c r="AL19" s="229"/>
      <c r="AM19" s="229"/>
      <c r="AN19" s="229"/>
      <c r="AO19" s="229"/>
      <c r="AP19" s="229"/>
    </row>
    <row r="20" spans="1:42" s="231" customFormat="1" x14ac:dyDescent="0.2">
      <c r="A20" s="244" t="s">
        <v>1833</v>
      </c>
      <c r="B20" s="246" t="s">
        <v>144</v>
      </c>
      <c r="C20" s="246" t="s">
        <v>234</v>
      </c>
      <c r="D20" s="246" t="s">
        <v>234</v>
      </c>
      <c r="E20" s="246"/>
      <c r="F20" s="246"/>
      <c r="G20" s="229"/>
      <c r="H20" s="229"/>
      <c r="I20" s="229"/>
      <c r="J20" s="229"/>
      <c r="K20" s="230"/>
      <c r="L20" s="229"/>
      <c r="M20" s="229"/>
      <c r="N20" s="229"/>
      <c r="O20" s="229"/>
      <c r="P20" s="229"/>
      <c r="Q20" s="229"/>
      <c r="R20" s="229"/>
      <c r="S20" s="229"/>
      <c r="T20" s="229"/>
      <c r="U20" s="229"/>
      <c r="V20" s="229"/>
      <c r="W20" s="229"/>
      <c r="X20" s="229"/>
      <c r="Y20" s="229"/>
      <c r="Z20" s="229">
        <v>1</v>
      </c>
      <c r="AA20" s="229"/>
      <c r="AB20" s="229"/>
      <c r="AC20" s="229"/>
      <c r="AD20" s="229"/>
      <c r="AE20" s="229"/>
      <c r="AF20" s="229"/>
      <c r="AG20" s="229"/>
      <c r="AH20" s="229"/>
      <c r="AI20" s="229"/>
      <c r="AJ20" s="229"/>
      <c r="AK20" s="229"/>
      <c r="AL20" s="229"/>
      <c r="AM20" s="229"/>
      <c r="AN20" s="229"/>
      <c r="AO20" s="229"/>
      <c r="AP20" s="229"/>
    </row>
    <row r="21" spans="1:42" s="231" customFormat="1" x14ac:dyDescent="0.2">
      <c r="A21" s="228" t="s">
        <v>1834</v>
      </c>
      <c r="B21" s="229" t="s">
        <v>144</v>
      </c>
      <c r="C21" s="229" t="s">
        <v>234</v>
      </c>
      <c r="D21" s="229" t="s">
        <v>234</v>
      </c>
      <c r="E21" s="229"/>
      <c r="F21" s="229"/>
      <c r="G21" s="247"/>
      <c r="H21" s="229"/>
      <c r="I21" s="229"/>
      <c r="J21" s="229"/>
      <c r="K21" s="230"/>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v>1</v>
      </c>
      <c r="AN21" s="229"/>
      <c r="AO21" s="229"/>
      <c r="AP21" s="229"/>
    </row>
    <row r="22" spans="1:42" s="231" customFormat="1" x14ac:dyDescent="0.2">
      <c r="A22" s="228" t="s">
        <v>1835</v>
      </c>
      <c r="B22" s="229" t="s">
        <v>144</v>
      </c>
      <c r="C22" s="229" t="s">
        <v>234</v>
      </c>
      <c r="D22" s="229" t="s">
        <v>234</v>
      </c>
      <c r="E22" s="229"/>
      <c r="F22" s="229"/>
      <c r="G22" s="229">
        <v>1</v>
      </c>
      <c r="H22" s="229"/>
      <c r="I22" s="229"/>
      <c r="J22" s="229"/>
      <c r="K22" s="230"/>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row>
    <row r="23" spans="1:42" s="231" customFormat="1" x14ac:dyDescent="0.2">
      <c r="A23" s="244" t="s">
        <v>1836</v>
      </c>
      <c r="B23" s="246" t="s">
        <v>144</v>
      </c>
      <c r="C23" s="246" t="s">
        <v>234</v>
      </c>
      <c r="D23" s="246" t="s">
        <v>234</v>
      </c>
      <c r="E23" s="246"/>
      <c r="F23" s="246"/>
      <c r="G23" s="229"/>
      <c r="H23" s="229"/>
      <c r="I23" s="229"/>
      <c r="J23" s="229"/>
      <c r="K23" s="230"/>
      <c r="L23" s="229"/>
      <c r="M23" s="229"/>
      <c r="N23" s="229"/>
      <c r="O23" s="229"/>
      <c r="P23" s="229"/>
      <c r="Q23" s="229"/>
      <c r="R23" s="229"/>
      <c r="S23" s="229"/>
      <c r="T23" s="229"/>
      <c r="U23" s="229"/>
      <c r="V23" s="229"/>
      <c r="W23" s="229"/>
      <c r="X23" s="229"/>
      <c r="Y23" s="229"/>
      <c r="Z23" s="229">
        <v>1</v>
      </c>
      <c r="AA23" s="229"/>
      <c r="AB23" s="229"/>
      <c r="AC23" s="229"/>
      <c r="AD23" s="229"/>
      <c r="AE23" s="229"/>
      <c r="AF23" s="229"/>
      <c r="AG23" s="229"/>
      <c r="AH23" s="229"/>
      <c r="AI23" s="229"/>
      <c r="AJ23" s="229"/>
      <c r="AK23" s="229"/>
      <c r="AL23" s="229"/>
      <c r="AM23" s="229"/>
      <c r="AN23" s="229"/>
      <c r="AO23" s="229"/>
      <c r="AP23" s="229"/>
    </row>
    <row r="24" spans="1:42" s="231" customFormat="1" x14ac:dyDescent="0.2">
      <c r="A24" s="244" t="s">
        <v>1837</v>
      </c>
      <c r="B24" s="229" t="s">
        <v>144</v>
      </c>
      <c r="C24" s="229" t="s">
        <v>234</v>
      </c>
      <c r="D24" s="229" t="s">
        <v>234</v>
      </c>
      <c r="E24" s="229"/>
      <c r="F24" s="229"/>
      <c r="G24" s="229"/>
      <c r="H24" s="229"/>
      <c r="I24" s="229"/>
      <c r="J24" s="229"/>
      <c r="K24" s="230"/>
      <c r="L24" s="229"/>
      <c r="M24" s="229"/>
      <c r="N24" s="229"/>
      <c r="O24" s="229"/>
      <c r="P24" s="229"/>
      <c r="Q24" s="229"/>
      <c r="R24" s="229"/>
      <c r="S24" s="229"/>
      <c r="T24" s="229"/>
      <c r="U24" s="229"/>
      <c r="V24" s="229"/>
      <c r="W24" s="229"/>
      <c r="X24" s="229">
        <v>1</v>
      </c>
      <c r="Y24" s="229"/>
      <c r="Z24" s="229"/>
      <c r="AA24" s="229"/>
      <c r="AB24" s="229"/>
      <c r="AC24" s="229"/>
      <c r="AD24" s="229"/>
      <c r="AE24" s="229"/>
      <c r="AF24" s="229"/>
      <c r="AG24" s="229"/>
      <c r="AH24" s="229"/>
      <c r="AI24" s="229"/>
      <c r="AJ24" s="229"/>
      <c r="AK24" s="229"/>
      <c r="AL24" s="229"/>
      <c r="AM24" s="229"/>
      <c r="AN24" s="229"/>
      <c r="AO24" s="229"/>
      <c r="AP24" s="229"/>
    </row>
    <row r="25" spans="1:42" s="231" customFormat="1" x14ac:dyDescent="0.2">
      <c r="A25" s="228" t="s">
        <v>1838</v>
      </c>
      <c r="B25" s="229" t="s">
        <v>144</v>
      </c>
      <c r="C25" s="229" t="s">
        <v>234</v>
      </c>
      <c r="D25" s="229" t="s">
        <v>234</v>
      </c>
      <c r="E25" s="229"/>
      <c r="F25" s="229"/>
      <c r="G25" s="229"/>
      <c r="H25" s="229"/>
      <c r="I25" s="229"/>
      <c r="J25" s="229"/>
      <c r="K25" s="230"/>
      <c r="L25" s="245"/>
      <c r="M25" s="229"/>
      <c r="N25" s="229"/>
      <c r="O25" s="229"/>
      <c r="P25" s="229"/>
      <c r="Q25" s="229"/>
      <c r="R25" s="229"/>
      <c r="S25" s="229"/>
      <c r="T25" s="229"/>
      <c r="U25" s="229"/>
      <c r="V25" s="229"/>
      <c r="W25" s="229"/>
      <c r="X25" s="229"/>
      <c r="Y25" s="229"/>
      <c r="Z25" s="229"/>
      <c r="AA25" s="229">
        <v>1</v>
      </c>
      <c r="AB25" s="229"/>
      <c r="AC25" s="229"/>
      <c r="AD25" s="229"/>
      <c r="AE25" s="229"/>
      <c r="AF25" s="229"/>
      <c r="AG25" s="229"/>
      <c r="AH25" s="229"/>
      <c r="AI25" s="229"/>
      <c r="AJ25" s="229"/>
      <c r="AK25" s="229"/>
      <c r="AL25" s="229"/>
      <c r="AM25" s="229"/>
      <c r="AN25" s="229"/>
      <c r="AO25" s="229">
        <v>1</v>
      </c>
      <c r="AP25" s="229"/>
    </row>
    <row r="26" spans="1:42" s="231" customFormat="1" x14ac:dyDescent="0.2">
      <c r="A26" s="228" t="s">
        <v>1839</v>
      </c>
      <c r="B26" s="229" t="s">
        <v>144</v>
      </c>
      <c r="C26" s="229" t="s">
        <v>234</v>
      </c>
      <c r="D26" s="229" t="s">
        <v>234</v>
      </c>
      <c r="E26" s="229"/>
      <c r="F26" s="229"/>
      <c r="G26" s="229"/>
      <c r="H26" s="229"/>
      <c r="I26" s="229"/>
      <c r="J26" s="229">
        <v>1</v>
      </c>
      <c r="K26" s="230"/>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29"/>
      <c r="AJ26" s="229"/>
      <c r="AK26" s="229"/>
      <c r="AL26" s="229"/>
      <c r="AM26" s="229"/>
      <c r="AN26" s="229"/>
      <c r="AO26" s="229"/>
      <c r="AP26" s="229"/>
    </row>
    <row r="27" spans="1:42" s="231" customFormat="1" x14ac:dyDescent="0.2">
      <c r="A27" s="244" t="s">
        <v>1840</v>
      </c>
      <c r="B27" s="246" t="s">
        <v>144</v>
      </c>
      <c r="C27" s="246" t="s">
        <v>234</v>
      </c>
      <c r="D27" s="246" t="s">
        <v>234</v>
      </c>
      <c r="E27" s="246"/>
      <c r="F27" s="246"/>
      <c r="G27" s="229"/>
      <c r="H27" s="229"/>
      <c r="I27" s="229"/>
      <c r="J27" s="229"/>
      <c r="K27" s="230"/>
      <c r="L27" s="229"/>
      <c r="M27" s="229"/>
      <c r="N27" s="229"/>
      <c r="O27" s="229">
        <v>1</v>
      </c>
      <c r="P27" s="229"/>
      <c r="Q27" s="229"/>
      <c r="R27" s="229"/>
      <c r="S27" s="229"/>
      <c r="T27" s="229"/>
      <c r="U27" s="229"/>
      <c r="V27" s="229"/>
      <c r="W27" s="229"/>
      <c r="X27" s="229"/>
      <c r="Y27" s="229"/>
      <c r="Z27" s="229"/>
      <c r="AA27" s="229"/>
      <c r="AB27" s="229"/>
      <c r="AC27" s="229"/>
      <c r="AD27" s="229"/>
      <c r="AE27" s="229"/>
      <c r="AF27" s="229"/>
      <c r="AG27" s="229"/>
      <c r="AH27" s="229"/>
      <c r="AI27" s="229"/>
      <c r="AJ27" s="229"/>
      <c r="AK27" s="229"/>
      <c r="AL27" s="229"/>
      <c r="AM27" s="229"/>
      <c r="AN27" s="229"/>
      <c r="AO27" s="229"/>
      <c r="AP27" s="229"/>
    </row>
    <row r="28" spans="1:42" s="231" customFormat="1" x14ac:dyDescent="0.2">
      <c r="A28" s="228" t="s">
        <v>1841</v>
      </c>
      <c r="B28" s="229" t="s">
        <v>144</v>
      </c>
      <c r="C28" s="229" t="s">
        <v>234</v>
      </c>
      <c r="D28" s="229" t="s">
        <v>234</v>
      </c>
      <c r="E28" s="229"/>
      <c r="F28" s="229"/>
      <c r="G28" s="229"/>
      <c r="H28" s="229"/>
      <c r="I28" s="229"/>
      <c r="J28" s="229">
        <v>1</v>
      </c>
      <c r="K28" s="230"/>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29"/>
      <c r="AN28" s="229"/>
      <c r="AO28" s="229"/>
      <c r="AP28" s="229"/>
    </row>
    <row r="29" spans="1:42" s="231" customFormat="1" x14ac:dyDescent="0.2">
      <c r="A29" s="244" t="s">
        <v>1842</v>
      </c>
      <c r="B29" s="229" t="s">
        <v>144</v>
      </c>
      <c r="C29" s="229" t="s">
        <v>234</v>
      </c>
      <c r="D29" s="229" t="s">
        <v>234</v>
      </c>
      <c r="E29" s="229"/>
      <c r="F29" s="229"/>
      <c r="G29" s="229"/>
      <c r="H29" s="229"/>
      <c r="I29" s="229"/>
      <c r="J29" s="229"/>
      <c r="K29" s="230"/>
      <c r="L29" s="229"/>
      <c r="M29" s="229"/>
      <c r="N29" s="229"/>
      <c r="O29" s="229"/>
      <c r="P29" s="229"/>
      <c r="Q29" s="229"/>
      <c r="R29" s="229"/>
      <c r="S29" s="229"/>
      <c r="T29" s="229"/>
      <c r="U29" s="229"/>
      <c r="V29" s="229"/>
      <c r="W29" s="229"/>
      <c r="X29" s="229"/>
      <c r="Y29" s="229"/>
      <c r="Z29" s="229"/>
      <c r="AA29" s="229"/>
      <c r="AB29" s="229">
        <v>1</v>
      </c>
      <c r="AC29" s="229"/>
      <c r="AD29" s="229"/>
      <c r="AE29" s="229"/>
      <c r="AF29" s="229"/>
      <c r="AG29" s="229"/>
      <c r="AH29" s="229"/>
      <c r="AI29" s="229"/>
      <c r="AJ29" s="229"/>
      <c r="AK29" s="229"/>
      <c r="AL29" s="229"/>
      <c r="AM29" s="229"/>
      <c r="AN29" s="229"/>
      <c r="AO29" s="229"/>
      <c r="AP29" s="229"/>
    </row>
    <row r="30" spans="1:42" s="231" customFormat="1" x14ac:dyDescent="0.2">
      <c r="A30" s="244" t="s">
        <v>1843</v>
      </c>
      <c r="B30" s="246" t="s">
        <v>144</v>
      </c>
      <c r="C30" s="246" t="s">
        <v>234</v>
      </c>
      <c r="D30" s="246" t="s">
        <v>234</v>
      </c>
      <c r="E30" s="246"/>
      <c r="F30" s="246"/>
      <c r="G30" s="229"/>
      <c r="H30" s="229"/>
      <c r="I30" s="229"/>
      <c r="J30" s="229"/>
      <c r="K30" s="230"/>
      <c r="L30" s="229"/>
      <c r="M30" s="229">
        <v>1</v>
      </c>
      <c r="N30" s="229"/>
      <c r="O30" s="229"/>
      <c r="P30" s="229"/>
      <c r="Q30" s="229"/>
      <c r="R30" s="229"/>
      <c r="S30" s="229"/>
      <c r="T30" s="229"/>
      <c r="U30" s="229"/>
      <c r="V30" s="229"/>
      <c r="W30" s="229"/>
      <c r="X30" s="229"/>
      <c r="Y30" s="229"/>
      <c r="Z30" s="229"/>
      <c r="AA30" s="229"/>
      <c r="AB30" s="229"/>
      <c r="AC30" s="229"/>
      <c r="AD30" s="229"/>
      <c r="AE30" s="229"/>
      <c r="AF30" s="229"/>
      <c r="AG30" s="229"/>
      <c r="AH30" s="229"/>
      <c r="AI30" s="229"/>
      <c r="AJ30" s="229"/>
      <c r="AK30" s="229"/>
      <c r="AL30" s="229"/>
      <c r="AM30" s="229"/>
      <c r="AN30" s="229"/>
      <c r="AO30" s="229"/>
      <c r="AP30" s="229"/>
    </row>
    <row r="31" spans="1:42" s="231" customFormat="1" x14ac:dyDescent="0.2">
      <c r="A31" s="244" t="s">
        <v>1844</v>
      </c>
      <c r="B31" s="246" t="s">
        <v>144</v>
      </c>
      <c r="C31" s="246" t="s">
        <v>234</v>
      </c>
      <c r="D31" s="246" t="s">
        <v>234</v>
      </c>
      <c r="E31" s="246"/>
      <c r="F31" s="246"/>
      <c r="G31" s="229"/>
      <c r="H31" s="229"/>
      <c r="I31" s="229"/>
      <c r="J31" s="229"/>
      <c r="K31" s="230"/>
      <c r="L31" s="229"/>
      <c r="M31" s="229"/>
      <c r="N31" s="229"/>
      <c r="O31" s="229">
        <v>1</v>
      </c>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29"/>
      <c r="AN31" s="229"/>
      <c r="AO31" s="229"/>
      <c r="AP31" s="229"/>
    </row>
    <row r="32" spans="1:42" s="231" customFormat="1" x14ac:dyDescent="0.2">
      <c r="A32" s="244" t="s">
        <v>1845</v>
      </c>
      <c r="B32" s="246" t="s">
        <v>144</v>
      </c>
      <c r="C32" s="246" t="s">
        <v>234</v>
      </c>
      <c r="D32" s="246" t="s">
        <v>234</v>
      </c>
      <c r="E32" s="246"/>
      <c r="F32" s="246"/>
      <c r="G32" s="229"/>
      <c r="H32" s="229"/>
      <c r="I32" s="229"/>
      <c r="J32" s="229"/>
      <c r="K32" s="230"/>
      <c r="L32" s="229"/>
      <c r="M32" s="229"/>
      <c r="N32" s="229"/>
      <c r="O32" s="229">
        <v>1</v>
      </c>
      <c r="P32" s="229"/>
      <c r="Q32" s="229"/>
      <c r="R32" s="229"/>
      <c r="S32" s="229"/>
      <c r="T32" s="229"/>
      <c r="U32" s="229"/>
      <c r="V32" s="229"/>
      <c r="W32" s="229"/>
      <c r="X32" s="229"/>
      <c r="Y32" s="229"/>
      <c r="Z32" s="229"/>
      <c r="AA32" s="229"/>
      <c r="AB32" s="229">
        <v>1</v>
      </c>
      <c r="AC32" s="229"/>
      <c r="AD32" s="229"/>
      <c r="AE32" s="229"/>
      <c r="AF32" s="229"/>
      <c r="AG32" s="229"/>
      <c r="AH32" s="229"/>
      <c r="AI32" s="229"/>
      <c r="AJ32" s="229"/>
      <c r="AK32" s="229"/>
      <c r="AL32" s="229"/>
      <c r="AM32" s="229"/>
      <c r="AN32" s="229"/>
      <c r="AO32" s="229"/>
      <c r="AP32" s="229"/>
    </row>
    <row r="33" spans="1:42" s="231" customFormat="1" x14ac:dyDescent="0.2">
      <c r="A33" s="244" t="s">
        <v>1846</v>
      </c>
      <c r="B33" s="246" t="s">
        <v>144</v>
      </c>
      <c r="C33" s="246" t="s">
        <v>234</v>
      </c>
      <c r="D33" s="246" t="s">
        <v>234</v>
      </c>
      <c r="E33" s="246"/>
      <c r="F33" s="246"/>
      <c r="G33" s="229"/>
      <c r="H33" s="229"/>
      <c r="I33" s="229"/>
      <c r="J33" s="229"/>
      <c r="K33" s="230"/>
      <c r="L33" s="229"/>
      <c r="M33" s="229"/>
      <c r="N33" s="229"/>
      <c r="O33" s="229"/>
      <c r="P33" s="229"/>
      <c r="Q33" s="229"/>
      <c r="R33" s="229"/>
      <c r="S33" s="229"/>
      <c r="T33" s="229"/>
      <c r="U33" s="229"/>
      <c r="V33" s="229"/>
      <c r="W33" s="229"/>
      <c r="X33" s="229"/>
      <c r="Y33" s="229"/>
      <c r="Z33" s="229"/>
      <c r="AA33" s="229"/>
      <c r="AB33" s="229"/>
      <c r="AC33" s="229"/>
      <c r="AD33" s="229"/>
      <c r="AE33" s="229"/>
      <c r="AF33" s="229"/>
      <c r="AG33" s="229"/>
      <c r="AH33" s="229"/>
      <c r="AI33" s="229"/>
      <c r="AJ33" s="229"/>
      <c r="AK33" s="229"/>
      <c r="AL33" s="229"/>
      <c r="AM33" s="229"/>
      <c r="AN33" s="229">
        <v>1</v>
      </c>
      <c r="AO33" s="229"/>
      <c r="AP33" s="229"/>
    </row>
    <row r="34" spans="1:42" s="231" customFormat="1" x14ac:dyDescent="0.2">
      <c r="A34" s="244" t="s">
        <v>1847</v>
      </c>
      <c r="B34" s="246" t="s">
        <v>144</v>
      </c>
      <c r="C34" s="246" t="s">
        <v>234</v>
      </c>
      <c r="D34" s="246" t="s">
        <v>234</v>
      </c>
      <c r="E34" s="246"/>
      <c r="F34" s="246"/>
      <c r="G34" s="229"/>
      <c r="H34" s="229"/>
      <c r="I34" s="229"/>
      <c r="J34" s="229"/>
      <c r="K34" s="230"/>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29"/>
      <c r="AN34" s="229">
        <v>1</v>
      </c>
      <c r="AO34" s="229"/>
      <c r="AP34" s="229"/>
    </row>
    <row r="35" spans="1:42" s="231" customFormat="1" x14ac:dyDescent="0.2">
      <c r="A35" s="228" t="s">
        <v>1848</v>
      </c>
      <c r="B35" s="229" t="s">
        <v>144</v>
      </c>
      <c r="C35" s="229" t="s">
        <v>234</v>
      </c>
      <c r="D35" s="229" t="s">
        <v>234</v>
      </c>
      <c r="E35" s="229"/>
      <c r="F35" s="229"/>
      <c r="G35" s="229"/>
      <c r="H35" s="229"/>
      <c r="I35" s="229"/>
      <c r="J35" s="229"/>
      <c r="K35" s="230"/>
      <c r="L35" s="229"/>
      <c r="M35" s="229"/>
      <c r="N35" s="229"/>
      <c r="O35" s="229"/>
      <c r="P35" s="229"/>
      <c r="Q35" s="229"/>
      <c r="R35" s="229"/>
      <c r="S35" s="229"/>
      <c r="T35" s="229"/>
      <c r="U35" s="229">
        <v>1</v>
      </c>
      <c r="V35" s="229"/>
      <c r="W35" s="229"/>
      <c r="X35" s="229"/>
      <c r="Y35" s="229"/>
      <c r="Z35" s="229"/>
      <c r="AA35" s="229"/>
      <c r="AB35" s="229"/>
      <c r="AC35" s="229"/>
      <c r="AD35" s="229"/>
      <c r="AE35" s="229"/>
      <c r="AF35" s="229"/>
      <c r="AG35" s="229"/>
      <c r="AH35" s="229"/>
      <c r="AI35" s="229"/>
      <c r="AJ35" s="229"/>
      <c r="AK35" s="229"/>
      <c r="AL35" s="229"/>
      <c r="AM35" s="229"/>
      <c r="AN35" s="229"/>
      <c r="AO35" s="229"/>
      <c r="AP35" s="229"/>
    </row>
    <row r="36" spans="1:42" s="231" customFormat="1" x14ac:dyDescent="0.2">
      <c r="A36" s="228" t="s">
        <v>1849</v>
      </c>
      <c r="B36" s="229" t="s">
        <v>144</v>
      </c>
      <c r="C36" s="229" t="s">
        <v>234</v>
      </c>
      <c r="D36" s="229" t="s">
        <v>234</v>
      </c>
      <c r="E36" s="229"/>
      <c r="F36" s="229"/>
      <c r="G36" s="229"/>
      <c r="H36" s="229"/>
      <c r="I36" s="229"/>
      <c r="J36" s="229">
        <v>1</v>
      </c>
      <c r="K36" s="230"/>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row>
    <row r="37" spans="1:42" s="231" customFormat="1" x14ac:dyDescent="0.2">
      <c r="A37" s="228" t="s">
        <v>1850</v>
      </c>
      <c r="B37" s="229" t="s">
        <v>144</v>
      </c>
      <c r="C37" s="229" t="s">
        <v>234</v>
      </c>
      <c r="D37" s="229" t="s">
        <v>234</v>
      </c>
      <c r="E37" s="229"/>
      <c r="F37" s="229"/>
      <c r="G37" s="229"/>
      <c r="H37" s="229"/>
      <c r="I37" s="229"/>
      <c r="J37" s="229"/>
      <c r="K37" s="230">
        <v>1</v>
      </c>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row>
    <row r="38" spans="1:42" s="231" customFormat="1" x14ac:dyDescent="0.2">
      <c r="A38" s="228" t="s">
        <v>1851</v>
      </c>
      <c r="B38" s="229" t="s">
        <v>144</v>
      </c>
      <c r="C38" s="229" t="s">
        <v>234</v>
      </c>
      <c r="D38" s="229" t="s">
        <v>234</v>
      </c>
      <c r="E38" s="229"/>
      <c r="F38" s="229"/>
      <c r="G38" s="229"/>
      <c r="H38" s="229"/>
      <c r="I38" s="229"/>
      <c r="J38" s="229">
        <v>1</v>
      </c>
      <c r="K38" s="230"/>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row>
    <row r="39" spans="1:42" s="231" customFormat="1" x14ac:dyDescent="0.2">
      <c r="A39" s="228" t="s">
        <v>1852</v>
      </c>
      <c r="B39" s="229" t="s">
        <v>144</v>
      </c>
      <c r="C39" s="229" t="s">
        <v>234</v>
      </c>
      <c r="D39" s="229" t="s">
        <v>234</v>
      </c>
      <c r="E39" s="229"/>
      <c r="F39" s="229"/>
      <c r="G39" s="229"/>
      <c r="H39" s="229"/>
      <c r="I39" s="229"/>
      <c r="J39" s="229"/>
      <c r="K39" s="230"/>
      <c r="L39" s="229">
        <v>1</v>
      </c>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row>
    <row r="40" spans="1:42" s="231" customFormat="1" x14ac:dyDescent="0.2">
      <c r="A40" s="244" t="s">
        <v>1853</v>
      </c>
      <c r="B40" s="246" t="s">
        <v>144</v>
      </c>
      <c r="C40" s="246" t="s">
        <v>234</v>
      </c>
      <c r="D40" s="246" t="s">
        <v>234</v>
      </c>
      <c r="E40" s="246"/>
      <c r="F40" s="246"/>
      <c r="G40" s="229"/>
      <c r="H40" s="229"/>
      <c r="I40" s="229"/>
      <c r="J40" s="229"/>
      <c r="K40" s="230"/>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v>1</v>
      </c>
      <c r="AO40" s="229"/>
      <c r="AP40" s="229"/>
    </row>
    <row r="41" spans="1:42" s="231" customFormat="1" x14ac:dyDescent="0.2">
      <c r="A41" s="228" t="s">
        <v>1854</v>
      </c>
      <c r="B41" s="229" t="s">
        <v>144</v>
      </c>
      <c r="C41" s="229" t="s">
        <v>234</v>
      </c>
      <c r="D41" s="229" t="s">
        <v>234</v>
      </c>
      <c r="E41" s="229"/>
      <c r="F41" s="229"/>
      <c r="G41" s="229"/>
      <c r="H41" s="229"/>
      <c r="I41" s="229"/>
      <c r="J41" s="229"/>
      <c r="K41" s="230"/>
      <c r="L41" s="229">
        <v>1</v>
      </c>
      <c r="M41" s="229"/>
      <c r="N41" s="229"/>
      <c r="O41" s="229"/>
      <c r="P41" s="229"/>
      <c r="Q41" s="229"/>
      <c r="R41" s="229"/>
      <c r="S41" s="229"/>
      <c r="T41" s="229"/>
      <c r="U41" s="229"/>
      <c r="V41" s="229">
        <v>1</v>
      </c>
      <c r="W41" s="229"/>
      <c r="X41" s="229"/>
      <c r="Y41" s="229"/>
      <c r="Z41" s="229"/>
      <c r="AA41" s="229">
        <v>1</v>
      </c>
      <c r="AB41" s="229"/>
      <c r="AC41" s="229"/>
      <c r="AD41" s="229"/>
      <c r="AE41" s="229"/>
      <c r="AF41" s="229"/>
      <c r="AG41" s="229"/>
      <c r="AH41" s="229"/>
      <c r="AI41" s="229"/>
      <c r="AJ41" s="229"/>
      <c r="AK41" s="229"/>
      <c r="AL41" s="229"/>
      <c r="AM41" s="229"/>
      <c r="AN41" s="229">
        <v>1</v>
      </c>
      <c r="AO41" s="229"/>
      <c r="AP41" s="229"/>
    </row>
    <row r="42" spans="1:42" s="231" customFormat="1" x14ac:dyDescent="0.2">
      <c r="A42" s="244" t="s">
        <v>1855</v>
      </c>
      <c r="B42" s="246" t="s">
        <v>144</v>
      </c>
      <c r="C42" s="246" t="s">
        <v>234</v>
      </c>
      <c r="D42" s="246" t="s">
        <v>234</v>
      </c>
      <c r="E42" s="246"/>
      <c r="F42" s="246"/>
      <c r="G42" s="229"/>
      <c r="H42" s="229"/>
      <c r="I42" s="229"/>
      <c r="J42" s="229"/>
      <c r="K42" s="230"/>
      <c r="L42" s="229"/>
      <c r="M42" s="229"/>
      <c r="N42" s="229"/>
      <c r="O42" s="229"/>
      <c r="P42" s="229"/>
      <c r="Q42" s="229"/>
      <c r="R42" s="229">
        <v>1</v>
      </c>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row>
    <row r="43" spans="1:42" s="231" customFormat="1" x14ac:dyDescent="0.2">
      <c r="A43" s="244" t="s">
        <v>1856</v>
      </c>
      <c r="B43" s="229" t="s">
        <v>144</v>
      </c>
      <c r="C43" s="229" t="s">
        <v>234</v>
      </c>
      <c r="D43" s="229" t="s">
        <v>234</v>
      </c>
      <c r="E43" s="229"/>
      <c r="F43" s="229"/>
      <c r="G43" s="229"/>
      <c r="H43" s="229"/>
      <c r="I43" s="229"/>
      <c r="J43" s="229"/>
      <c r="K43" s="230"/>
      <c r="L43" s="229"/>
      <c r="M43" s="229"/>
      <c r="N43" s="229"/>
      <c r="O43" s="229"/>
      <c r="P43" s="229"/>
      <c r="Q43" s="229"/>
      <c r="R43" s="229"/>
      <c r="S43" s="229"/>
      <c r="T43" s="229"/>
      <c r="U43" s="229"/>
      <c r="V43" s="229"/>
      <c r="W43" s="229"/>
      <c r="X43" s="229">
        <v>1</v>
      </c>
      <c r="Y43" s="229"/>
      <c r="Z43" s="229"/>
      <c r="AA43" s="229"/>
      <c r="AB43" s="229"/>
      <c r="AC43" s="229"/>
      <c r="AD43" s="229"/>
      <c r="AE43" s="229"/>
      <c r="AF43" s="229"/>
      <c r="AG43" s="229"/>
      <c r="AH43" s="229"/>
      <c r="AI43" s="229"/>
      <c r="AJ43" s="229"/>
      <c r="AK43" s="229"/>
      <c r="AL43" s="229"/>
      <c r="AM43" s="229"/>
      <c r="AN43" s="229"/>
      <c r="AO43" s="229"/>
      <c r="AP43" s="229"/>
    </row>
    <row r="44" spans="1:42" s="231" customFormat="1" x14ac:dyDescent="0.2">
      <c r="A44" s="228" t="s">
        <v>1857</v>
      </c>
      <c r="B44" s="229" t="s">
        <v>144</v>
      </c>
      <c r="C44" s="229" t="s">
        <v>234</v>
      </c>
      <c r="D44" s="229" t="s">
        <v>234</v>
      </c>
      <c r="E44" s="229"/>
      <c r="F44" s="229"/>
      <c r="G44" s="229">
        <v>1</v>
      </c>
      <c r="H44" s="229"/>
      <c r="I44" s="229"/>
      <c r="J44" s="229"/>
      <c r="K44" s="230"/>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row>
    <row r="45" spans="1:42" s="231" customFormat="1" x14ac:dyDescent="0.2">
      <c r="A45" s="228" t="s">
        <v>1858</v>
      </c>
      <c r="B45" s="229" t="s">
        <v>144</v>
      </c>
      <c r="C45" s="229" t="s">
        <v>234</v>
      </c>
      <c r="D45" s="229" t="s">
        <v>234</v>
      </c>
      <c r="E45" s="229"/>
      <c r="F45" s="229"/>
      <c r="G45" s="229"/>
      <c r="H45" s="229"/>
      <c r="I45" s="229"/>
      <c r="J45" s="229"/>
      <c r="K45" s="230"/>
      <c r="L45" s="229"/>
      <c r="M45" s="229"/>
      <c r="N45" s="229"/>
      <c r="O45" s="229">
        <v>1</v>
      </c>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v>1</v>
      </c>
      <c r="AP45" s="229"/>
    </row>
    <row r="46" spans="1:42" s="231" customFormat="1" x14ac:dyDescent="0.2">
      <c r="A46" s="228" t="s">
        <v>1859</v>
      </c>
      <c r="B46" s="229" t="s">
        <v>144</v>
      </c>
      <c r="C46" s="229" t="s">
        <v>234</v>
      </c>
      <c r="D46" s="229" t="s">
        <v>234</v>
      </c>
      <c r="E46" s="229"/>
      <c r="F46" s="229"/>
      <c r="G46" s="229"/>
      <c r="H46" s="229"/>
      <c r="I46" s="229"/>
      <c r="J46" s="229"/>
      <c r="K46" s="230"/>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v>1</v>
      </c>
      <c r="AN46" s="229">
        <v>1</v>
      </c>
      <c r="AO46" s="229"/>
      <c r="AP46" s="229"/>
    </row>
    <row r="47" spans="1:42" s="231" customFormat="1" x14ac:dyDescent="0.2">
      <c r="A47" s="228" t="s">
        <v>1860</v>
      </c>
      <c r="B47" s="229" t="s">
        <v>144</v>
      </c>
      <c r="C47" s="229" t="s">
        <v>234</v>
      </c>
      <c r="D47" s="229" t="s">
        <v>234</v>
      </c>
      <c r="E47" s="229"/>
      <c r="F47" s="229"/>
      <c r="G47" s="229"/>
      <c r="H47" s="229"/>
      <c r="I47" s="229"/>
      <c r="J47" s="229"/>
      <c r="K47" s="230"/>
      <c r="L47" s="229"/>
      <c r="M47" s="229"/>
      <c r="N47" s="229"/>
      <c r="O47" s="229"/>
      <c r="P47" s="229"/>
      <c r="Q47" s="229"/>
      <c r="R47" s="229"/>
      <c r="S47" s="229"/>
      <c r="T47" s="229"/>
      <c r="U47" s="229">
        <v>1</v>
      </c>
      <c r="V47" s="229"/>
      <c r="W47" s="229"/>
      <c r="X47" s="229"/>
      <c r="Y47" s="229"/>
      <c r="Z47" s="229"/>
      <c r="AA47" s="229"/>
      <c r="AB47" s="229"/>
      <c r="AC47" s="229"/>
      <c r="AD47" s="229"/>
      <c r="AE47" s="229"/>
      <c r="AF47" s="229"/>
      <c r="AG47" s="229"/>
      <c r="AH47" s="229"/>
      <c r="AI47" s="229"/>
      <c r="AJ47" s="229"/>
      <c r="AK47" s="229"/>
      <c r="AL47" s="229"/>
      <c r="AM47" s="229"/>
      <c r="AN47" s="229"/>
      <c r="AO47" s="229"/>
      <c r="AP47" s="229"/>
    </row>
    <row r="48" spans="1:42" s="231" customFormat="1" x14ac:dyDescent="0.2">
      <c r="A48" s="228" t="s">
        <v>1861</v>
      </c>
      <c r="B48" s="229" t="s">
        <v>144</v>
      </c>
      <c r="C48" s="229" t="s">
        <v>234</v>
      </c>
      <c r="D48" s="229" t="s">
        <v>234</v>
      </c>
      <c r="E48" s="229"/>
      <c r="F48" s="229"/>
      <c r="G48" s="229"/>
      <c r="H48" s="229"/>
      <c r="I48" s="229"/>
      <c r="J48" s="229"/>
      <c r="K48" s="230"/>
      <c r="L48" s="229"/>
      <c r="M48" s="229"/>
      <c r="N48" s="229"/>
      <c r="O48" s="229"/>
      <c r="P48" s="229"/>
      <c r="Q48" s="229"/>
      <c r="R48" s="229"/>
      <c r="S48" s="229"/>
      <c r="T48" s="229"/>
      <c r="U48" s="229"/>
      <c r="V48" s="229"/>
      <c r="W48" s="229"/>
      <c r="X48" s="229"/>
      <c r="Y48" s="229"/>
      <c r="Z48" s="229"/>
      <c r="AA48" s="229"/>
      <c r="AB48" s="229"/>
      <c r="AC48" s="229"/>
      <c r="AD48" s="229">
        <v>1</v>
      </c>
      <c r="AE48" s="229"/>
      <c r="AF48" s="229"/>
      <c r="AG48" s="229"/>
      <c r="AH48" s="229"/>
      <c r="AI48" s="229"/>
      <c r="AJ48" s="229"/>
      <c r="AK48" s="229"/>
      <c r="AL48" s="229"/>
      <c r="AM48" s="229"/>
      <c r="AN48" s="229"/>
      <c r="AO48" s="229"/>
      <c r="AP48" s="229"/>
    </row>
    <row r="49" spans="1:42" s="231" customFormat="1" x14ac:dyDescent="0.2">
      <c r="A49" s="244" t="s">
        <v>1862</v>
      </c>
      <c r="B49" s="246" t="s">
        <v>144</v>
      </c>
      <c r="C49" s="246" t="s">
        <v>234</v>
      </c>
      <c r="D49" s="246" t="s">
        <v>234</v>
      </c>
      <c r="E49" s="246"/>
      <c r="F49" s="246"/>
      <c r="G49" s="229"/>
      <c r="H49" s="229"/>
      <c r="I49" s="229"/>
      <c r="J49" s="229"/>
      <c r="K49" s="230"/>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v>1</v>
      </c>
      <c r="AO49" s="229"/>
      <c r="AP49" s="229"/>
    </row>
    <row r="50" spans="1:42" s="231" customFormat="1" x14ac:dyDescent="0.2">
      <c r="A50" s="244" t="s">
        <v>1863</v>
      </c>
      <c r="B50" s="246" t="s">
        <v>144</v>
      </c>
      <c r="C50" s="246" t="s">
        <v>234</v>
      </c>
      <c r="D50" s="246" t="s">
        <v>234</v>
      </c>
      <c r="E50" s="246"/>
      <c r="F50" s="246"/>
      <c r="G50" s="229"/>
      <c r="H50" s="229"/>
      <c r="I50" s="229"/>
      <c r="J50" s="229"/>
      <c r="K50" s="230"/>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v>1</v>
      </c>
      <c r="AO50" s="229"/>
      <c r="AP50" s="229"/>
    </row>
    <row r="51" spans="1:42" s="231" customFormat="1" x14ac:dyDescent="0.2">
      <c r="A51" s="228" t="s">
        <v>1864</v>
      </c>
      <c r="B51" s="229" t="s">
        <v>144</v>
      </c>
      <c r="C51" s="229" t="s">
        <v>234</v>
      </c>
      <c r="D51" s="229" t="s">
        <v>234</v>
      </c>
      <c r="E51" s="229"/>
      <c r="F51" s="229"/>
      <c r="G51" s="229"/>
      <c r="H51" s="229"/>
      <c r="I51" s="229"/>
      <c r="J51" s="229"/>
      <c r="K51" s="230"/>
      <c r="L51" s="229"/>
      <c r="M51" s="229"/>
      <c r="N51" s="229"/>
      <c r="O51" s="229"/>
      <c r="P51" s="229"/>
      <c r="Q51" s="229"/>
      <c r="R51" s="229"/>
      <c r="S51" s="229"/>
      <c r="T51" s="229"/>
      <c r="U51" s="229">
        <v>1</v>
      </c>
      <c r="V51" s="229"/>
      <c r="W51" s="229"/>
      <c r="X51" s="229"/>
      <c r="Y51" s="229"/>
      <c r="Z51" s="229"/>
      <c r="AA51" s="229"/>
      <c r="AB51" s="229"/>
      <c r="AC51" s="229"/>
      <c r="AD51" s="229"/>
      <c r="AE51" s="229"/>
      <c r="AF51" s="229"/>
      <c r="AG51" s="229"/>
      <c r="AH51" s="229"/>
      <c r="AI51" s="229"/>
      <c r="AJ51" s="229"/>
      <c r="AK51" s="229"/>
      <c r="AL51" s="229"/>
      <c r="AM51" s="229"/>
      <c r="AN51" s="229"/>
      <c r="AO51" s="229"/>
      <c r="AP51" s="229"/>
    </row>
    <row r="52" spans="1:42" s="231" customFormat="1" x14ac:dyDescent="0.2">
      <c r="A52" s="228" t="s">
        <v>1865</v>
      </c>
      <c r="B52" s="229" t="s">
        <v>144</v>
      </c>
      <c r="C52" s="229" t="s">
        <v>234</v>
      </c>
      <c r="D52" s="229" t="s">
        <v>234</v>
      </c>
      <c r="E52" s="229"/>
      <c r="F52" s="229"/>
      <c r="G52" s="248"/>
      <c r="H52" s="229"/>
      <c r="I52" s="229"/>
      <c r="J52" s="229"/>
      <c r="K52" s="230"/>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v>1</v>
      </c>
      <c r="AN52" s="229"/>
      <c r="AO52" s="229"/>
      <c r="AP52" s="229"/>
    </row>
    <row r="53" spans="1:42" s="231" customFormat="1" x14ac:dyDescent="0.2">
      <c r="A53" s="244" t="s">
        <v>1866</v>
      </c>
      <c r="B53" s="229" t="s">
        <v>144</v>
      </c>
      <c r="C53" s="229" t="s">
        <v>234</v>
      </c>
      <c r="D53" s="229" t="s">
        <v>234</v>
      </c>
      <c r="E53" s="229"/>
      <c r="F53" s="229"/>
      <c r="G53" s="229"/>
      <c r="H53" s="229"/>
      <c r="I53" s="229"/>
      <c r="J53" s="229"/>
      <c r="K53" s="230"/>
      <c r="L53" s="229"/>
      <c r="M53" s="229"/>
      <c r="N53" s="229"/>
      <c r="O53" s="229"/>
      <c r="P53" s="229"/>
      <c r="Q53" s="229"/>
      <c r="R53" s="229"/>
      <c r="S53" s="229"/>
      <c r="T53" s="229"/>
      <c r="U53" s="229"/>
      <c r="V53" s="229"/>
      <c r="W53" s="229"/>
      <c r="X53" s="229">
        <v>1</v>
      </c>
      <c r="Y53" s="229"/>
      <c r="Z53" s="229"/>
      <c r="AA53" s="229"/>
      <c r="AB53" s="229"/>
      <c r="AC53" s="229"/>
      <c r="AD53" s="229"/>
      <c r="AE53" s="229"/>
      <c r="AF53" s="229"/>
      <c r="AG53" s="229"/>
      <c r="AH53" s="229"/>
      <c r="AI53" s="229"/>
      <c r="AJ53" s="229"/>
      <c r="AK53" s="229"/>
      <c r="AL53" s="229"/>
      <c r="AM53" s="229"/>
      <c r="AN53" s="229"/>
      <c r="AO53" s="229"/>
      <c r="AP53" s="229"/>
    </row>
    <row r="54" spans="1:42" s="231" customFormat="1" x14ac:dyDescent="0.2">
      <c r="A54" s="244" t="s">
        <v>1867</v>
      </c>
      <c r="B54" s="229" t="s">
        <v>144</v>
      </c>
      <c r="C54" s="229" t="s">
        <v>234</v>
      </c>
      <c r="D54" s="229" t="s">
        <v>234</v>
      </c>
      <c r="E54" s="229"/>
      <c r="F54" s="229"/>
      <c r="G54" s="229"/>
      <c r="H54" s="229"/>
      <c r="I54" s="229"/>
      <c r="J54" s="229"/>
      <c r="K54" s="230"/>
      <c r="L54" s="229"/>
      <c r="M54" s="229"/>
      <c r="N54" s="229"/>
      <c r="O54" s="229"/>
      <c r="P54" s="229"/>
      <c r="Q54" s="229"/>
      <c r="R54" s="229"/>
      <c r="S54" s="229"/>
      <c r="T54" s="229"/>
      <c r="U54" s="229"/>
      <c r="V54" s="229"/>
      <c r="W54" s="229"/>
      <c r="X54" s="229">
        <v>1</v>
      </c>
      <c r="Y54" s="229"/>
      <c r="Z54" s="229"/>
      <c r="AA54" s="229"/>
      <c r="AB54" s="229"/>
      <c r="AC54" s="229"/>
      <c r="AD54" s="229"/>
      <c r="AE54" s="229"/>
      <c r="AF54" s="229"/>
      <c r="AG54" s="229"/>
      <c r="AH54" s="229"/>
      <c r="AI54" s="229"/>
      <c r="AJ54" s="229"/>
      <c r="AK54" s="229"/>
      <c r="AL54" s="229"/>
      <c r="AM54" s="229"/>
      <c r="AN54" s="229"/>
      <c r="AO54" s="229"/>
      <c r="AP54" s="229"/>
    </row>
    <row r="55" spans="1:42" s="231" customFormat="1" x14ac:dyDescent="0.2">
      <c r="A55" s="228" t="s">
        <v>1868</v>
      </c>
      <c r="B55" s="229" t="s">
        <v>144</v>
      </c>
      <c r="C55" s="229" t="s">
        <v>234</v>
      </c>
      <c r="D55" s="229" t="s">
        <v>234</v>
      </c>
      <c r="E55" s="229"/>
      <c r="F55" s="229"/>
      <c r="G55" s="229"/>
      <c r="H55" s="229"/>
      <c r="I55" s="229"/>
      <c r="J55" s="229"/>
      <c r="K55" s="230"/>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229"/>
      <c r="AL55" s="229"/>
      <c r="AM55" s="229"/>
      <c r="AN55" s="229"/>
      <c r="AO55" s="229">
        <v>1</v>
      </c>
      <c r="AP55" s="229"/>
    </row>
    <row r="56" spans="1:42" s="231" customFormat="1" x14ac:dyDescent="0.2">
      <c r="A56" s="228" t="s">
        <v>1869</v>
      </c>
      <c r="B56" s="229" t="s">
        <v>144</v>
      </c>
      <c r="C56" s="229" t="s">
        <v>234</v>
      </c>
      <c r="D56" s="229" t="s">
        <v>234</v>
      </c>
      <c r="E56" s="229"/>
      <c r="F56" s="229"/>
      <c r="G56" s="247"/>
      <c r="H56" s="229"/>
      <c r="I56" s="229"/>
      <c r="J56" s="229"/>
      <c r="K56" s="230"/>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29"/>
      <c r="AL56" s="229"/>
      <c r="AM56" s="229">
        <v>1</v>
      </c>
      <c r="AN56" s="229"/>
      <c r="AO56" s="229"/>
      <c r="AP56" s="229"/>
    </row>
    <row r="57" spans="1:42" s="231" customFormat="1" x14ac:dyDescent="0.2">
      <c r="A57" s="228" t="s">
        <v>1870</v>
      </c>
      <c r="B57" s="229" t="s">
        <v>144</v>
      </c>
      <c r="C57" s="229" t="s">
        <v>234</v>
      </c>
      <c r="D57" s="229" t="s">
        <v>234</v>
      </c>
      <c r="E57" s="229"/>
      <c r="F57" s="229"/>
      <c r="G57" s="229"/>
      <c r="H57" s="229"/>
      <c r="I57" s="229"/>
      <c r="J57" s="229"/>
      <c r="K57" s="230"/>
      <c r="L57" s="229">
        <v>1</v>
      </c>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row>
    <row r="58" spans="1:42" s="231" customFormat="1" x14ac:dyDescent="0.2">
      <c r="A58" s="228" t="s">
        <v>1871</v>
      </c>
      <c r="B58" s="229" t="s">
        <v>144</v>
      </c>
      <c r="C58" s="229" t="s">
        <v>234</v>
      </c>
      <c r="D58" s="229" t="s">
        <v>234</v>
      </c>
      <c r="E58" s="229"/>
      <c r="F58" s="229"/>
      <c r="G58" s="229"/>
      <c r="H58" s="229"/>
      <c r="I58" s="229"/>
      <c r="J58" s="229"/>
      <c r="K58" s="230"/>
      <c r="L58" s="229"/>
      <c r="M58" s="229"/>
      <c r="N58" s="229"/>
      <c r="O58" s="229"/>
      <c r="P58" s="229"/>
      <c r="Q58" s="229"/>
      <c r="R58" s="229"/>
      <c r="S58" s="229"/>
      <c r="T58" s="229"/>
      <c r="U58" s="229"/>
      <c r="V58" s="229"/>
      <c r="W58" s="229"/>
      <c r="X58" s="229"/>
      <c r="Y58" s="229"/>
      <c r="Z58" s="229"/>
      <c r="AA58" s="229"/>
      <c r="AB58" s="229"/>
      <c r="AC58" s="229"/>
      <c r="AD58" s="229"/>
      <c r="AE58" s="229"/>
      <c r="AF58" s="229"/>
      <c r="AG58" s="229"/>
      <c r="AH58" s="229"/>
      <c r="AI58" s="229"/>
      <c r="AJ58" s="229"/>
      <c r="AK58" s="229"/>
      <c r="AL58" s="229"/>
      <c r="AM58" s="229"/>
      <c r="AN58" s="229"/>
      <c r="AO58" s="229">
        <v>1</v>
      </c>
      <c r="AP58" s="229"/>
    </row>
    <row r="59" spans="1:42" s="231" customFormat="1" x14ac:dyDescent="0.2">
      <c r="A59" s="228" t="s">
        <v>1872</v>
      </c>
      <c r="B59" s="229" t="s">
        <v>1873</v>
      </c>
      <c r="C59" s="229" t="s">
        <v>234</v>
      </c>
      <c r="D59" s="229" t="s">
        <v>234</v>
      </c>
      <c r="E59" s="229"/>
      <c r="F59" s="229"/>
      <c r="G59" s="229"/>
      <c r="H59" s="229"/>
      <c r="I59" s="229"/>
      <c r="J59" s="229"/>
      <c r="K59" s="230"/>
      <c r="L59" s="229"/>
      <c r="M59" s="229"/>
      <c r="N59" s="229"/>
      <c r="O59" s="229"/>
      <c r="P59" s="229"/>
      <c r="Q59" s="229"/>
      <c r="R59" s="229"/>
      <c r="S59" s="229"/>
      <c r="T59" s="229"/>
      <c r="U59" s="229"/>
      <c r="V59" s="229"/>
      <c r="W59" s="229"/>
      <c r="X59" s="229"/>
      <c r="Y59" s="229"/>
      <c r="Z59" s="229"/>
      <c r="AA59" s="229"/>
      <c r="AB59" s="229"/>
      <c r="AC59" s="229"/>
      <c r="AD59" s="229">
        <v>1</v>
      </c>
      <c r="AE59" s="229"/>
      <c r="AF59" s="229"/>
      <c r="AG59" s="229"/>
      <c r="AH59" s="229"/>
      <c r="AI59" s="229">
        <v>1</v>
      </c>
      <c r="AJ59" s="229"/>
      <c r="AK59" s="229"/>
      <c r="AL59" s="229"/>
      <c r="AM59" s="229"/>
      <c r="AN59" s="229"/>
      <c r="AO59" s="229"/>
      <c r="AP59" s="229"/>
    </row>
    <row r="60" spans="1:42" s="231" customFormat="1" x14ac:dyDescent="0.2">
      <c r="A60" s="244" t="s">
        <v>1874</v>
      </c>
      <c r="B60" s="246" t="s">
        <v>1873</v>
      </c>
      <c r="C60" s="246" t="s">
        <v>234</v>
      </c>
      <c r="D60" s="246" t="s">
        <v>234</v>
      </c>
      <c r="E60" s="246"/>
      <c r="F60" s="246"/>
      <c r="G60" s="229"/>
      <c r="H60" s="229">
        <v>1</v>
      </c>
      <c r="I60" s="229"/>
      <c r="J60" s="229"/>
      <c r="K60" s="230"/>
      <c r="L60" s="229"/>
      <c r="M60" s="229"/>
      <c r="N60" s="229"/>
      <c r="O60" s="229"/>
      <c r="P60" s="229"/>
      <c r="Q60" s="229"/>
      <c r="R60" s="229"/>
      <c r="S60" s="229"/>
      <c r="T60" s="229"/>
      <c r="U60" s="229"/>
      <c r="V60" s="229"/>
      <c r="W60" s="229">
        <v>1</v>
      </c>
      <c r="X60" s="229"/>
      <c r="Y60" s="229"/>
      <c r="Z60" s="229"/>
      <c r="AA60" s="229"/>
      <c r="AB60" s="229"/>
      <c r="AC60" s="229"/>
      <c r="AD60" s="229"/>
      <c r="AE60" s="229"/>
      <c r="AF60" s="229"/>
      <c r="AG60" s="229"/>
      <c r="AH60" s="229"/>
      <c r="AI60" s="229"/>
      <c r="AJ60" s="229"/>
      <c r="AK60" s="229">
        <v>1</v>
      </c>
      <c r="AL60" s="229"/>
      <c r="AM60" s="229"/>
      <c r="AN60" s="229"/>
      <c r="AO60" s="229"/>
      <c r="AP60" s="229"/>
    </row>
    <row r="61" spans="1:42" s="231" customFormat="1" x14ac:dyDescent="0.2">
      <c r="A61" s="228" t="s">
        <v>1875</v>
      </c>
      <c r="B61" s="229" t="s">
        <v>1873</v>
      </c>
      <c r="C61" s="229" t="s">
        <v>234</v>
      </c>
      <c r="D61" s="229" t="s">
        <v>234</v>
      </c>
      <c r="E61" s="229"/>
      <c r="F61" s="229"/>
      <c r="G61" s="229"/>
      <c r="H61" s="229"/>
      <c r="I61" s="229"/>
      <c r="J61" s="229"/>
      <c r="K61" s="230"/>
      <c r="L61" s="229">
        <v>1</v>
      </c>
      <c r="M61" s="229"/>
      <c r="N61" s="229"/>
      <c r="O61" s="229"/>
      <c r="P61" s="229"/>
      <c r="Q61" s="229"/>
      <c r="R61" s="229"/>
      <c r="S61" s="229"/>
      <c r="T61" s="229"/>
      <c r="U61" s="229"/>
      <c r="V61" s="229"/>
      <c r="W61" s="229"/>
      <c r="X61" s="229"/>
      <c r="Y61" s="229"/>
      <c r="Z61" s="229"/>
      <c r="AA61" s="229">
        <v>1</v>
      </c>
      <c r="AB61" s="229"/>
      <c r="AC61" s="229"/>
      <c r="AD61" s="229"/>
      <c r="AE61" s="229"/>
      <c r="AF61" s="229"/>
      <c r="AG61" s="229"/>
      <c r="AH61" s="229"/>
      <c r="AI61" s="229"/>
      <c r="AJ61" s="229"/>
      <c r="AK61" s="229"/>
      <c r="AL61" s="229"/>
      <c r="AM61" s="229">
        <v>1</v>
      </c>
      <c r="AN61" s="229"/>
      <c r="AO61" s="229"/>
      <c r="AP61" s="229"/>
    </row>
    <row r="62" spans="1:42" s="231" customFormat="1" x14ac:dyDescent="0.2">
      <c r="A62" s="244" t="s">
        <v>1876</v>
      </c>
      <c r="B62" s="246" t="s">
        <v>1873</v>
      </c>
      <c r="C62" s="246" t="s">
        <v>234</v>
      </c>
      <c r="D62" s="246" t="s">
        <v>234</v>
      </c>
      <c r="E62" s="246"/>
      <c r="F62" s="246"/>
      <c r="G62" s="229"/>
      <c r="H62" s="229">
        <v>1</v>
      </c>
      <c r="I62" s="229"/>
      <c r="J62" s="229"/>
      <c r="K62" s="230"/>
      <c r="L62" s="229"/>
      <c r="M62" s="229">
        <v>1</v>
      </c>
      <c r="N62" s="229"/>
      <c r="O62" s="229"/>
      <c r="P62" s="229"/>
      <c r="Q62" s="229"/>
      <c r="R62" s="229"/>
      <c r="S62" s="229"/>
      <c r="T62" s="229"/>
      <c r="U62" s="229"/>
      <c r="V62" s="229">
        <v>1</v>
      </c>
      <c r="W62" s="229">
        <v>1</v>
      </c>
      <c r="X62" s="229"/>
      <c r="Y62" s="229"/>
      <c r="Z62" s="229"/>
      <c r="AA62" s="229"/>
      <c r="AB62" s="229"/>
      <c r="AC62" s="229"/>
      <c r="AD62" s="229"/>
      <c r="AE62" s="229" t="s">
        <v>1821</v>
      </c>
      <c r="AF62" s="229"/>
      <c r="AG62" s="229"/>
      <c r="AH62" s="229"/>
      <c r="AI62" s="229"/>
      <c r="AJ62" s="229"/>
      <c r="AK62" s="229" t="s">
        <v>1821</v>
      </c>
      <c r="AL62" s="229"/>
      <c r="AM62" s="229"/>
      <c r="AN62" s="229"/>
      <c r="AO62" s="229"/>
      <c r="AP62" s="229"/>
    </row>
    <row r="63" spans="1:42" x14ac:dyDescent="0.2">
      <c r="A63" s="233" t="s">
        <v>1877</v>
      </c>
      <c r="B63" s="234" t="s">
        <v>1878</v>
      </c>
      <c r="C63" s="234" t="s">
        <v>234</v>
      </c>
      <c r="D63" s="234" t="s">
        <v>234</v>
      </c>
      <c r="E63" s="233"/>
      <c r="F63" s="233"/>
      <c r="G63" s="234"/>
      <c r="H63" s="234"/>
      <c r="I63" s="234"/>
      <c r="J63" s="234"/>
      <c r="K63" s="235"/>
      <c r="L63" s="234" t="s">
        <v>144</v>
      </c>
      <c r="M63" s="234"/>
      <c r="N63" s="234"/>
      <c r="O63" s="234">
        <v>1</v>
      </c>
      <c r="P63" s="234"/>
      <c r="Q63" s="234"/>
      <c r="R63" s="234"/>
      <c r="S63" s="234"/>
      <c r="T63" s="234"/>
      <c r="U63" s="234">
        <v>1</v>
      </c>
      <c r="V63" s="234"/>
      <c r="W63" s="234"/>
      <c r="X63" s="234"/>
      <c r="Y63" s="234"/>
      <c r="Z63" s="234"/>
      <c r="AA63" s="234">
        <v>1</v>
      </c>
      <c r="AB63" s="234"/>
      <c r="AC63" s="234"/>
      <c r="AD63" s="234"/>
      <c r="AE63" s="234"/>
      <c r="AF63" s="234"/>
      <c r="AG63" s="234"/>
      <c r="AH63" s="234" t="s">
        <v>1821</v>
      </c>
      <c r="AI63" s="234"/>
      <c r="AJ63" s="234"/>
      <c r="AK63" s="234"/>
      <c r="AL63" s="234"/>
      <c r="AM63" s="234" t="s">
        <v>1821</v>
      </c>
      <c r="AN63" s="234"/>
      <c r="AO63" s="234" t="s">
        <v>1821</v>
      </c>
      <c r="AP63" s="234"/>
    </row>
    <row r="64" spans="1:42" s="231" customFormat="1" x14ac:dyDescent="0.2">
      <c r="A64" s="228" t="s">
        <v>1879</v>
      </c>
      <c r="B64" s="229" t="s">
        <v>1873</v>
      </c>
      <c r="C64" s="229" t="s">
        <v>234</v>
      </c>
      <c r="D64" s="229" t="s">
        <v>234</v>
      </c>
      <c r="E64" s="229"/>
      <c r="F64" s="229"/>
      <c r="G64" s="229"/>
      <c r="H64" s="229"/>
      <c r="I64" s="229"/>
      <c r="J64" s="229"/>
      <c r="K64" s="230"/>
      <c r="L64" s="229">
        <v>1</v>
      </c>
      <c r="M64" s="229"/>
      <c r="N64" s="229"/>
      <c r="O64" s="229"/>
      <c r="P64" s="229"/>
      <c r="Q64" s="229"/>
      <c r="R64" s="229"/>
      <c r="S64" s="229"/>
      <c r="T64" s="229"/>
      <c r="U64" s="229"/>
      <c r="V64" s="229"/>
      <c r="W64" s="229"/>
      <c r="X64" s="229"/>
      <c r="Y64" s="229"/>
      <c r="Z64" s="229"/>
      <c r="AA64" s="229">
        <v>1</v>
      </c>
      <c r="AB64" s="229"/>
      <c r="AC64" s="229"/>
      <c r="AD64" s="229"/>
      <c r="AE64" s="229"/>
      <c r="AF64" s="229"/>
      <c r="AG64" s="229"/>
      <c r="AH64" s="229" t="s">
        <v>1821</v>
      </c>
      <c r="AI64" s="229"/>
      <c r="AJ64" s="229"/>
      <c r="AK64" s="229"/>
      <c r="AL64" s="229"/>
      <c r="AM64" s="229"/>
      <c r="AN64" s="229">
        <v>1</v>
      </c>
      <c r="AO64" s="229">
        <v>1</v>
      </c>
      <c r="AP64" s="229"/>
    </row>
    <row r="65" spans="1:42" s="231" customFormat="1" x14ac:dyDescent="0.2">
      <c r="A65" s="228" t="s">
        <v>1859</v>
      </c>
      <c r="B65" s="229" t="s">
        <v>1873</v>
      </c>
      <c r="C65" s="229" t="s">
        <v>234</v>
      </c>
      <c r="D65" s="229" t="s">
        <v>234</v>
      </c>
      <c r="E65" s="229"/>
      <c r="F65" s="229"/>
      <c r="G65" s="229"/>
      <c r="H65" s="229"/>
      <c r="I65" s="229"/>
      <c r="J65" s="229"/>
      <c r="K65" s="230"/>
      <c r="L65" s="229">
        <v>1</v>
      </c>
      <c r="M65" s="229"/>
      <c r="N65" s="229"/>
      <c r="O65" s="229" t="s">
        <v>1821</v>
      </c>
      <c r="P65" s="229"/>
      <c r="Q65" s="229"/>
      <c r="R65" s="229"/>
      <c r="S65" s="229"/>
      <c r="T65" s="229"/>
      <c r="U65" s="229"/>
      <c r="V65" s="229"/>
      <c r="W65" s="229"/>
      <c r="X65" s="229"/>
      <c r="Y65" s="229"/>
      <c r="Z65" s="229"/>
      <c r="AA65" s="229">
        <v>1</v>
      </c>
      <c r="AB65" s="229">
        <v>1</v>
      </c>
      <c r="AC65" s="229"/>
      <c r="AD65" s="229"/>
      <c r="AE65" s="229"/>
      <c r="AF65" s="229"/>
      <c r="AG65" s="229"/>
      <c r="AH65" s="229" t="s">
        <v>1821</v>
      </c>
      <c r="AI65" s="229"/>
      <c r="AJ65" s="229"/>
      <c r="AK65" s="229"/>
      <c r="AL65" s="229"/>
      <c r="AM65" s="229"/>
      <c r="AN65" s="229"/>
      <c r="AO65" s="229"/>
      <c r="AP65" s="229"/>
    </row>
    <row r="66" spans="1:42" s="231" customFormat="1" x14ac:dyDescent="0.2">
      <c r="A66" s="228" t="s">
        <v>1880</v>
      </c>
      <c r="B66" s="229" t="s">
        <v>1873</v>
      </c>
      <c r="C66" s="229" t="s">
        <v>234</v>
      </c>
      <c r="D66" s="229" t="s">
        <v>234</v>
      </c>
      <c r="E66" s="229"/>
      <c r="F66" s="229"/>
      <c r="G66" s="229"/>
      <c r="H66" s="229"/>
      <c r="I66" s="229"/>
      <c r="J66" s="229"/>
      <c r="K66" s="230"/>
      <c r="L66" s="229">
        <v>1</v>
      </c>
      <c r="M66" s="229">
        <v>1</v>
      </c>
      <c r="N66" s="229"/>
      <c r="O66" s="229"/>
      <c r="P66" s="229"/>
      <c r="Q66" s="229">
        <v>1</v>
      </c>
      <c r="R66" s="229"/>
      <c r="S66" s="229"/>
      <c r="T66" s="229"/>
      <c r="U66" s="229"/>
      <c r="V66" s="229"/>
      <c r="W66" s="229"/>
      <c r="X66" s="229"/>
      <c r="Y66" s="229"/>
      <c r="Z66" s="229"/>
      <c r="AA66" s="229">
        <v>1</v>
      </c>
      <c r="AB66" s="229"/>
      <c r="AC66" s="229"/>
      <c r="AD66" s="229"/>
      <c r="AE66" s="229" t="s">
        <v>1821</v>
      </c>
      <c r="AF66" s="229"/>
      <c r="AG66" s="229"/>
      <c r="AH66" s="229" t="s">
        <v>1821</v>
      </c>
      <c r="AI66" s="229"/>
      <c r="AJ66" s="229"/>
      <c r="AK66" s="229"/>
      <c r="AL66" s="229"/>
      <c r="AM66" s="229">
        <v>1</v>
      </c>
      <c r="AN66" s="229"/>
      <c r="AO66" s="229">
        <v>1</v>
      </c>
      <c r="AP66" s="229"/>
    </row>
    <row r="67" spans="1:42" s="231" customFormat="1" x14ac:dyDescent="0.2">
      <c r="A67" s="244" t="s">
        <v>1881</v>
      </c>
      <c r="B67" s="229" t="s">
        <v>1873</v>
      </c>
      <c r="C67" s="229" t="s">
        <v>234</v>
      </c>
      <c r="D67" s="229" t="s">
        <v>234</v>
      </c>
      <c r="E67" s="229"/>
      <c r="F67" s="229"/>
      <c r="G67" s="229"/>
      <c r="H67" s="229"/>
      <c r="I67" s="229"/>
      <c r="J67" s="229"/>
      <c r="K67" s="230"/>
      <c r="L67" s="229"/>
      <c r="M67" s="229"/>
      <c r="N67" s="229"/>
      <c r="O67" s="229"/>
      <c r="P67" s="229"/>
      <c r="Q67" s="229"/>
      <c r="R67" s="229"/>
      <c r="S67" s="229"/>
      <c r="T67" s="229"/>
      <c r="U67" s="229"/>
      <c r="V67" s="229"/>
      <c r="W67" s="229"/>
      <c r="X67" s="229">
        <v>1</v>
      </c>
      <c r="Y67" s="229"/>
      <c r="Z67" s="229"/>
      <c r="AA67" s="229"/>
      <c r="AB67" s="229"/>
      <c r="AC67" s="229"/>
      <c r="AD67" s="229" t="s">
        <v>1821</v>
      </c>
      <c r="AE67" s="229"/>
      <c r="AF67" s="229"/>
      <c r="AG67" s="229"/>
      <c r="AH67" s="229"/>
      <c r="AI67" s="229" t="s">
        <v>1821</v>
      </c>
      <c r="AJ67" s="229"/>
      <c r="AK67" s="229"/>
      <c r="AL67" s="229"/>
      <c r="AM67" s="229"/>
      <c r="AN67" s="229"/>
      <c r="AO67" s="229"/>
      <c r="AP67" s="229"/>
    </row>
    <row r="68" spans="1:42" x14ac:dyDescent="0.2">
      <c r="A68" s="232" t="s">
        <v>1882</v>
      </c>
      <c r="B68" s="232" t="s">
        <v>1384</v>
      </c>
      <c r="C68" s="148">
        <v>-6.7</v>
      </c>
      <c r="D68" s="148">
        <v>27.4</v>
      </c>
      <c r="E68" s="148"/>
      <c r="F68" s="148"/>
      <c r="G68" s="148"/>
      <c r="H68" s="148"/>
      <c r="I68" s="148">
        <v>1</v>
      </c>
      <c r="J68" s="148">
        <v>1</v>
      </c>
      <c r="K68" s="227"/>
      <c r="L68" s="148"/>
      <c r="M68" s="148"/>
      <c r="N68" s="148">
        <v>1</v>
      </c>
      <c r="O68" s="148"/>
      <c r="P68" s="148"/>
      <c r="Q68" s="148"/>
      <c r="R68" s="148"/>
      <c r="S68" s="148">
        <v>1</v>
      </c>
      <c r="T68" s="148"/>
      <c r="U68" s="148"/>
      <c r="V68" s="148">
        <v>1</v>
      </c>
      <c r="W68" s="148"/>
      <c r="X68" s="148">
        <v>1</v>
      </c>
      <c r="Y68" s="148">
        <v>1</v>
      </c>
      <c r="Z68" s="148">
        <v>1</v>
      </c>
      <c r="AA68" s="148"/>
      <c r="AB68" s="148"/>
      <c r="AC68" s="148"/>
      <c r="AD68" s="148">
        <v>1</v>
      </c>
      <c r="AE68" s="148"/>
      <c r="AF68" s="148"/>
      <c r="AG68" s="148">
        <v>1</v>
      </c>
      <c r="AH68" s="148">
        <v>1</v>
      </c>
      <c r="AI68" s="148">
        <v>1</v>
      </c>
      <c r="AJ68" s="148"/>
      <c r="AK68" s="148"/>
      <c r="AL68" s="148">
        <v>1</v>
      </c>
      <c r="AM68" s="147"/>
      <c r="AN68" s="148"/>
      <c r="AO68" s="148"/>
      <c r="AP68" s="148"/>
    </row>
    <row r="69" spans="1:42" x14ac:dyDescent="0.2">
      <c r="A69" s="232" t="s">
        <v>1883</v>
      </c>
      <c r="B69" s="232" t="s">
        <v>937</v>
      </c>
      <c r="C69" s="148">
        <v>2.7</v>
      </c>
      <c r="D69" s="148">
        <v>24</v>
      </c>
      <c r="E69" s="249">
        <v>-3.9</v>
      </c>
      <c r="F69" s="249">
        <v>26.1</v>
      </c>
      <c r="G69" s="148"/>
      <c r="H69" s="148">
        <v>1</v>
      </c>
      <c r="I69" s="148"/>
      <c r="J69" s="148"/>
      <c r="K69" s="227">
        <v>1</v>
      </c>
      <c r="L69" s="148"/>
      <c r="M69" s="148">
        <v>1</v>
      </c>
      <c r="N69" s="148"/>
      <c r="O69" s="148"/>
      <c r="P69" s="148"/>
      <c r="Q69" s="148">
        <v>1</v>
      </c>
      <c r="R69" s="148"/>
      <c r="S69" s="148">
        <v>1</v>
      </c>
      <c r="T69" s="148"/>
      <c r="U69" s="148"/>
      <c r="V69" s="148"/>
      <c r="W69" s="148">
        <v>1</v>
      </c>
      <c r="X69" s="148"/>
      <c r="Y69" s="148">
        <v>1</v>
      </c>
      <c r="Z69" s="148"/>
      <c r="AA69" s="148">
        <v>1</v>
      </c>
      <c r="AB69" s="148"/>
      <c r="AC69" s="148"/>
      <c r="AD69" s="148">
        <v>1</v>
      </c>
      <c r="AE69" s="148">
        <v>1</v>
      </c>
      <c r="AF69" s="148"/>
      <c r="AG69" s="148"/>
      <c r="AH69" s="148"/>
      <c r="AI69" s="148">
        <v>1</v>
      </c>
      <c r="AJ69" s="148"/>
      <c r="AK69" s="148">
        <v>1</v>
      </c>
      <c r="AL69" s="148"/>
      <c r="AM69" s="147">
        <v>1</v>
      </c>
      <c r="AN69" s="148"/>
      <c r="AO69" s="148"/>
      <c r="AP69" s="148"/>
    </row>
    <row r="70" spans="1:42" x14ac:dyDescent="0.2">
      <c r="A70" s="148" t="s">
        <v>1884</v>
      </c>
      <c r="B70" s="148" t="s">
        <v>1884</v>
      </c>
      <c r="C70" s="148">
        <v>-1.1000000000000001</v>
      </c>
      <c r="D70" s="148">
        <v>27.4</v>
      </c>
      <c r="E70" s="148"/>
      <c r="F70" s="148"/>
      <c r="G70" s="148"/>
      <c r="H70" s="148"/>
      <c r="I70" s="148"/>
      <c r="J70" s="148">
        <v>1</v>
      </c>
      <c r="K70" s="227"/>
      <c r="L70" s="148"/>
      <c r="M70" s="148"/>
      <c r="N70" s="148"/>
      <c r="O70" s="148"/>
      <c r="P70" s="148"/>
      <c r="Q70" s="148"/>
      <c r="R70" s="148"/>
      <c r="S70" s="148"/>
      <c r="T70" s="148"/>
      <c r="U70" s="148"/>
      <c r="V70" s="148"/>
      <c r="W70" s="148"/>
      <c r="X70" s="148"/>
      <c r="Y70" s="148"/>
      <c r="Z70" s="148"/>
      <c r="AA70" s="148"/>
      <c r="AB70" s="148"/>
      <c r="AC70" s="148"/>
      <c r="AD70" s="148"/>
      <c r="AE70" s="148"/>
      <c r="AF70" s="148"/>
      <c r="AG70" s="148"/>
      <c r="AH70" s="148"/>
      <c r="AI70" s="148"/>
      <c r="AJ70" s="148"/>
      <c r="AK70" s="148"/>
      <c r="AL70" s="148"/>
      <c r="AM70" s="147"/>
      <c r="AN70" s="148"/>
      <c r="AO70" s="148"/>
      <c r="AP70" s="148"/>
    </row>
    <row r="71" spans="1:42" x14ac:dyDescent="0.2">
      <c r="A71" s="232" t="s">
        <v>1885</v>
      </c>
      <c r="B71" s="250" t="s">
        <v>1886</v>
      </c>
      <c r="C71" s="251">
        <v>9.5</v>
      </c>
      <c r="D71" s="251">
        <v>27.7</v>
      </c>
      <c r="E71" s="251"/>
      <c r="F71" s="251"/>
      <c r="G71" s="148"/>
      <c r="H71" s="148"/>
      <c r="I71" s="148"/>
      <c r="J71" s="148"/>
      <c r="K71" s="227"/>
      <c r="L71" s="148"/>
      <c r="M71" s="148"/>
      <c r="N71" s="148"/>
      <c r="O71" s="148"/>
      <c r="P71" s="148"/>
      <c r="Q71" s="148"/>
      <c r="R71" s="148"/>
      <c r="S71" s="148"/>
      <c r="T71" s="148"/>
      <c r="U71" s="148"/>
      <c r="V71" s="148"/>
      <c r="W71" s="148"/>
      <c r="X71" s="148"/>
      <c r="Y71" s="148">
        <v>1</v>
      </c>
      <c r="Z71" s="148"/>
      <c r="AA71" s="148"/>
      <c r="AB71" s="148"/>
      <c r="AC71" s="148"/>
      <c r="AD71" s="148"/>
      <c r="AE71" s="148">
        <v>1</v>
      </c>
      <c r="AF71" s="148"/>
      <c r="AG71" s="148"/>
      <c r="AH71" s="148"/>
      <c r="AI71" s="148"/>
      <c r="AJ71" s="148"/>
      <c r="AK71" s="148"/>
      <c r="AL71" s="148"/>
      <c r="AM71" s="147"/>
      <c r="AN71" s="148"/>
      <c r="AO71" s="148"/>
      <c r="AP71" s="148"/>
    </row>
    <row r="72" spans="1:42" x14ac:dyDescent="0.2">
      <c r="A72" s="232" t="s">
        <v>1887</v>
      </c>
      <c r="B72" s="232" t="s">
        <v>1887</v>
      </c>
      <c r="C72" s="148" t="s">
        <v>234</v>
      </c>
      <c r="D72" s="148" t="s">
        <v>234</v>
      </c>
      <c r="E72" s="148"/>
      <c r="F72" s="148"/>
      <c r="G72" s="252"/>
      <c r="H72" s="148"/>
      <c r="I72" s="148"/>
      <c r="J72" s="148"/>
      <c r="K72" s="227"/>
      <c r="L72" s="148"/>
      <c r="M72" s="148"/>
      <c r="N72" s="148"/>
      <c r="O72" s="148"/>
      <c r="P72" s="148"/>
      <c r="Q72" s="148"/>
      <c r="R72" s="148"/>
      <c r="S72" s="148"/>
      <c r="T72" s="148"/>
      <c r="U72" s="148"/>
      <c r="V72" s="148"/>
      <c r="W72" s="148"/>
      <c r="X72" s="148"/>
      <c r="Y72" s="227"/>
      <c r="Z72" s="148"/>
      <c r="AA72" s="148"/>
      <c r="AB72" s="148"/>
      <c r="AC72" s="148"/>
      <c r="AD72" s="148"/>
      <c r="AE72" s="148"/>
      <c r="AF72" s="148"/>
      <c r="AG72" s="148"/>
      <c r="AH72" s="148"/>
      <c r="AI72" s="148"/>
      <c r="AJ72" s="148"/>
      <c r="AK72" s="148"/>
      <c r="AL72" s="148"/>
      <c r="AM72" s="147">
        <v>1</v>
      </c>
      <c r="AN72" s="148"/>
      <c r="AO72" s="148"/>
      <c r="AP72" s="148"/>
    </row>
    <row r="73" spans="1:42" x14ac:dyDescent="0.2">
      <c r="A73" s="232" t="s">
        <v>1888</v>
      </c>
      <c r="B73" s="232" t="s">
        <v>938</v>
      </c>
      <c r="C73" s="148">
        <v>-13.3</v>
      </c>
      <c r="D73" s="148">
        <v>27.4</v>
      </c>
      <c r="E73" s="148"/>
      <c r="F73" s="148"/>
      <c r="G73" s="148">
        <v>1</v>
      </c>
      <c r="H73" s="148">
        <v>1</v>
      </c>
      <c r="I73" s="148">
        <v>1</v>
      </c>
      <c r="J73" s="148">
        <v>1</v>
      </c>
      <c r="K73" s="227"/>
      <c r="M73" s="148">
        <v>1</v>
      </c>
      <c r="N73" s="148">
        <v>1</v>
      </c>
      <c r="O73" s="148">
        <v>1</v>
      </c>
      <c r="P73" s="148">
        <v>1</v>
      </c>
      <c r="Q73" s="148">
        <v>1</v>
      </c>
      <c r="R73" s="148">
        <v>1</v>
      </c>
      <c r="S73" s="148">
        <v>1</v>
      </c>
      <c r="T73" s="148"/>
      <c r="U73" s="148"/>
      <c r="V73" s="148">
        <v>1</v>
      </c>
      <c r="W73" s="148">
        <v>1</v>
      </c>
      <c r="X73" s="148">
        <v>2</v>
      </c>
      <c r="Y73" s="148">
        <v>1</v>
      </c>
      <c r="Z73" s="148">
        <v>1</v>
      </c>
      <c r="AA73" s="148">
        <v>1</v>
      </c>
      <c r="AB73" s="148">
        <v>2</v>
      </c>
      <c r="AC73" s="148">
        <v>1</v>
      </c>
      <c r="AD73" s="148">
        <v>1</v>
      </c>
      <c r="AE73" s="148">
        <v>1</v>
      </c>
      <c r="AF73" s="148"/>
      <c r="AG73" s="148">
        <v>1</v>
      </c>
      <c r="AH73" s="148">
        <v>1</v>
      </c>
      <c r="AI73" s="148">
        <v>1</v>
      </c>
      <c r="AJ73" s="148">
        <v>1</v>
      </c>
      <c r="AK73" s="148">
        <v>1</v>
      </c>
      <c r="AL73" s="148">
        <v>1</v>
      </c>
      <c r="AM73" s="147"/>
      <c r="AN73" s="148">
        <v>3</v>
      </c>
      <c r="AO73" s="148">
        <v>1</v>
      </c>
      <c r="AP73" s="148">
        <v>1</v>
      </c>
    </row>
    <row r="74" spans="1:42" x14ac:dyDescent="0.2">
      <c r="A74" s="237" t="s">
        <v>1889</v>
      </c>
      <c r="B74" s="239" t="s">
        <v>938</v>
      </c>
      <c r="C74" s="238" t="s">
        <v>854</v>
      </c>
      <c r="D74" s="238" t="s">
        <v>854</v>
      </c>
      <c r="E74" s="238"/>
      <c r="F74" s="238"/>
      <c r="G74" s="236"/>
      <c r="H74" s="236"/>
      <c r="I74" s="236"/>
      <c r="J74" s="236"/>
      <c r="K74" s="240"/>
      <c r="L74" s="236"/>
      <c r="M74" s="236"/>
      <c r="N74" s="236"/>
      <c r="O74" s="236"/>
      <c r="P74" s="236"/>
      <c r="Q74" s="236"/>
      <c r="R74" s="236"/>
      <c r="S74" s="236"/>
      <c r="T74" s="236"/>
      <c r="U74" s="236"/>
      <c r="V74" s="236"/>
      <c r="W74" s="236"/>
      <c r="X74" s="236"/>
      <c r="Y74" s="236"/>
      <c r="Z74" s="236"/>
      <c r="AA74" s="236"/>
      <c r="AB74" s="236"/>
      <c r="AC74" s="236"/>
      <c r="AD74" s="236"/>
      <c r="AE74" s="236"/>
      <c r="AF74" s="236"/>
      <c r="AG74" s="236"/>
      <c r="AH74" s="236"/>
      <c r="AI74" s="236"/>
      <c r="AJ74" s="236"/>
      <c r="AK74" s="236"/>
      <c r="AL74" s="236"/>
      <c r="AM74" s="242"/>
      <c r="AN74" s="241" t="s">
        <v>984</v>
      </c>
      <c r="AO74" s="148"/>
      <c r="AP74" s="148"/>
    </row>
    <row r="75" spans="1:42" x14ac:dyDescent="0.2">
      <c r="A75" s="253" t="s">
        <v>1890</v>
      </c>
      <c r="B75" s="254" t="s">
        <v>938</v>
      </c>
      <c r="C75" s="236" t="s">
        <v>854</v>
      </c>
      <c r="D75" s="236" t="s">
        <v>854</v>
      </c>
      <c r="E75" s="236"/>
      <c r="F75" s="236"/>
      <c r="G75" s="236"/>
      <c r="H75" s="236"/>
      <c r="I75" s="236"/>
      <c r="J75" s="236"/>
      <c r="K75" s="240"/>
      <c r="L75" s="236"/>
      <c r="M75" s="236"/>
      <c r="N75" s="236"/>
      <c r="O75" s="236"/>
      <c r="P75" s="236"/>
      <c r="Q75" s="236"/>
      <c r="R75" s="236"/>
      <c r="S75" s="236"/>
      <c r="T75" s="236"/>
      <c r="U75" s="236"/>
      <c r="V75" s="236"/>
      <c r="W75" s="236"/>
      <c r="X75" s="241" t="s">
        <v>984</v>
      </c>
      <c r="Y75" s="236"/>
      <c r="Z75" s="236"/>
      <c r="AA75" s="236"/>
      <c r="AB75" s="241" t="s">
        <v>984</v>
      </c>
      <c r="AC75" s="236"/>
      <c r="AD75" s="236"/>
      <c r="AE75" s="236"/>
      <c r="AF75" s="236"/>
      <c r="AG75" s="236"/>
      <c r="AH75" s="236"/>
      <c r="AI75" s="236"/>
      <c r="AJ75" s="236"/>
      <c r="AK75" s="236"/>
      <c r="AL75" s="236"/>
      <c r="AM75" s="242"/>
      <c r="AN75" s="241" t="s">
        <v>984</v>
      </c>
      <c r="AO75" s="148"/>
      <c r="AP75" s="148"/>
    </row>
    <row r="76" spans="1:42" x14ac:dyDescent="0.2">
      <c r="A76" s="237" t="s">
        <v>1891</v>
      </c>
      <c r="B76" s="239" t="s">
        <v>938</v>
      </c>
      <c r="C76" s="238" t="s">
        <v>854</v>
      </c>
      <c r="D76" s="238" t="s">
        <v>854</v>
      </c>
      <c r="E76" s="238"/>
      <c r="F76" s="238"/>
      <c r="G76" s="236"/>
      <c r="H76" s="236"/>
      <c r="I76" s="236"/>
      <c r="J76" s="236"/>
      <c r="K76" s="240"/>
      <c r="L76" s="236"/>
      <c r="M76" s="241" t="s">
        <v>984</v>
      </c>
      <c r="N76" s="241" t="s">
        <v>984</v>
      </c>
      <c r="O76" s="241" t="s">
        <v>984</v>
      </c>
      <c r="P76" s="236"/>
      <c r="Q76" s="236"/>
      <c r="R76" s="236"/>
      <c r="S76" s="236"/>
      <c r="T76" s="236"/>
      <c r="U76" s="236"/>
      <c r="V76" s="236"/>
      <c r="W76" s="236"/>
      <c r="X76" s="236"/>
      <c r="Y76" s="236"/>
      <c r="Z76" s="236"/>
      <c r="AA76" s="236"/>
      <c r="AB76" s="241" t="s">
        <v>984</v>
      </c>
      <c r="AC76" s="236"/>
      <c r="AD76" s="236"/>
      <c r="AE76" s="236"/>
      <c r="AF76" s="236"/>
      <c r="AG76" s="236"/>
      <c r="AH76" s="236"/>
      <c r="AI76" s="236"/>
      <c r="AJ76" s="236"/>
      <c r="AK76" s="236"/>
      <c r="AL76" s="236"/>
      <c r="AM76" s="242"/>
      <c r="AN76" s="241" t="s">
        <v>984</v>
      </c>
      <c r="AO76" s="148"/>
      <c r="AP76" s="148"/>
    </row>
    <row r="77" spans="1:42" x14ac:dyDescent="0.2">
      <c r="A77" s="148" t="s">
        <v>1892</v>
      </c>
      <c r="B77" s="148" t="s">
        <v>1892</v>
      </c>
      <c r="C77" s="148" t="s">
        <v>234</v>
      </c>
      <c r="D77" s="148" t="s">
        <v>234</v>
      </c>
      <c r="E77" s="148"/>
      <c r="F77" s="148"/>
      <c r="G77" s="148"/>
      <c r="H77" s="148"/>
      <c r="I77" s="148"/>
      <c r="J77" s="148"/>
      <c r="K77" s="227"/>
      <c r="L77" s="148"/>
      <c r="M77" s="148"/>
      <c r="N77" s="148"/>
      <c r="O77" s="148"/>
      <c r="P77" s="148"/>
      <c r="Q77" s="148"/>
      <c r="R77" s="148"/>
      <c r="S77" s="148"/>
      <c r="T77" s="148"/>
      <c r="U77" s="148"/>
      <c r="V77" s="148"/>
      <c r="W77" s="148"/>
      <c r="X77" s="148"/>
      <c r="Y77" s="227">
        <v>1</v>
      </c>
      <c r="Z77" s="148"/>
      <c r="AA77" s="148"/>
      <c r="AB77" s="148"/>
      <c r="AC77" s="148"/>
      <c r="AD77" s="148"/>
      <c r="AE77" s="148"/>
      <c r="AF77" s="148"/>
      <c r="AG77" s="148"/>
      <c r="AH77" s="148"/>
      <c r="AI77" s="148"/>
      <c r="AJ77" s="148"/>
      <c r="AK77" s="148"/>
      <c r="AL77" s="148"/>
      <c r="AM77" s="147"/>
      <c r="AN77" s="148"/>
      <c r="AO77" s="148"/>
      <c r="AP77" s="148"/>
    </row>
    <row r="78" spans="1:42" x14ac:dyDescent="0.2">
      <c r="A78" s="148" t="s">
        <v>466</v>
      </c>
      <c r="B78" s="251" t="s">
        <v>466</v>
      </c>
      <c r="C78" s="251" t="s">
        <v>234</v>
      </c>
      <c r="D78" s="251" t="s">
        <v>234</v>
      </c>
      <c r="E78" s="251"/>
      <c r="F78" s="251"/>
      <c r="G78" s="148"/>
      <c r="H78" s="148"/>
      <c r="I78" s="148"/>
      <c r="J78" s="148"/>
      <c r="K78" s="227"/>
      <c r="L78" s="148"/>
      <c r="M78" s="148"/>
      <c r="N78" s="148"/>
      <c r="O78" s="148"/>
      <c r="P78" s="148"/>
      <c r="Q78" s="148"/>
      <c r="R78" s="148"/>
      <c r="S78" s="148"/>
      <c r="T78" s="148"/>
      <c r="U78" s="148"/>
      <c r="V78" s="148"/>
      <c r="W78" s="148"/>
      <c r="X78" s="148"/>
      <c r="Y78" s="227"/>
      <c r="Z78" s="148"/>
      <c r="AA78" s="148"/>
      <c r="AB78" s="148"/>
      <c r="AC78" s="148"/>
      <c r="AD78" s="148"/>
      <c r="AE78" s="148"/>
      <c r="AF78" s="148"/>
      <c r="AG78" s="148">
        <v>1</v>
      </c>
      <c r="AH78" s="148"/>
      <c r="AI78" s="148"/>
      <c r="AJ78" s="148"/>
      <c r="AK78" s="148"/>
      <c r="AL78" s="148"/>
      <c r="AM78" s="147"/>
      <c r="AN78" s="148"/>
      <c r="AO78" s="148"/>
      <c r="AP78" s="148"/>
    </row>
    <row r="79" spans="1:42" x14ac:dyDescent="0.2">
      <c r="A79" s="226" t="s">
        <v>1893</v>
      </c>
      <c r="B79" s="225" t="s">
        <v>44</v>
      </c>
      <c r="C79" s="225">
        <v>0.2</v>
      </c>
      <c r="D79" s="225">
        <v>27.7</v>
      </c>
      <c r="E79" s="225"/>
      <c r="F79" s="225"/>
      <c r="G79" s="143"/>
      <c r="H79" s="148"/>
      <c r="I79" s="148"/>
      <c r="J79" s="148"/>
      <c r="K79" s="227"/>
      <c r="L79" s="148"/>
      <c r="M79" s="148"/>
      <c r="N79" s="148"/>
      <c r="O79" s="148"/>
      <c r="P79" s="148"/>
      <c r="Q79" s="148"/>
      <c r="R79" s="148"/>
      <c r="S79" s="148"/>
      <c r="T79" s="148"/>
      <c r="U79" s="148"/>
      <c r="V79" s="148"/>
      <c r="W79" s="148"/>
      <c r="X79" s="148"/>
      <c r="Y79" s="148"/>
      <c r="Z79" s="148"/>
      <c r="AA79" s="148"/>
      <c r="AB79" s="148"/>
      <c r="AC79" s="148"/>
      <c r="AD79" s="148"/>
      <c r="AE79" s="148"/>
      <c r="AF79" s="148"/>
      <c r="AG79" s="148"/>
      <c r="AH79" s="148"/>
      <c r="AI79" s="148"/>
      <c r="AJ79" s="148"/>
      <c r="AK79" s="148"/>
      <c r="AL79" s="148"/>
      <c r="AM79" s="147"/>
      <c r="AN79" s="148"/>
      <c r="AO79" s="148"/>
      <c r="AP79" s="148">
        <v>1</v>
      </c>
    </row>
    <row r="80" spans="1:42" x14ac:dyDescent="0.2">
      <c r="A80" s="226" t="s">
        <v>1894</v>
      </c>
      <c r="B80" s="255" t="s">
        <v>1895</v>
      </c>
      <c r="C80" s="256" t="s">
        <v>1896</v>
      </c>
      <c r="D80" s="225" t="s">
        <v>234</v>
      </c>
      <c r="E80" s="225"/>
      <c r="F80" s="225"/>
      <c r="G80" s="148"/>
      <c r="H80" s="148"/>
      <c r="I80" s="148"/>
      <c r="J80" s="148"/>
      <c r="K80" s="227"/>
      <c r="L80" s="148"/>
      <c r="M80" s="148"/>
      <c r="N80" s="148"/>
      <c r="O80" s="148"/>
      <c r="P80" s="148"/>
      <c r="Q80" s="148"/>
      <c r="R80" s="257">
        <v>1</v>
      </c>
      <c r="S80" s="148"/>
      <c r="T80" s="148"/>
      <c r="U80" s="148"/>
      <c r="V80" s="148"/>
      <c r="W80" s="148"/>
      <c r="X80" s="148"/>
      <c r="Y80" s="227"/>
      <c r="Z80" s="148"/>
      <c r="AA80" s="148"/>
      <c r="AB80" s="148"/>
      <c r="AC80" s="148"/>
      <c r="AD80" s="148"/>
      <c r="AE80" s="148"/>
      <c r="AF80" s="148"/>
      <c r="AG80" s="148"/>
      <c r="AH80" s="148"/>
      <c r="AI80" s="148"/>
      <c r="AJ80" s="148"/>
      <c r="AK80" s="148"/>
      <c r="AL80" s="148"/>
      <c r="AM80" s="147"/>
      <c r="AN80" s="148"/>
      <c r="AO80" s="148"/>
      <c r="AP80" s="148"/>
    </row>
    <row r="81" spans="1:43" x14ac:dyDescent="0.2">
      <c r="A81" s="233" t="s">
        <v>1897</v>
      </c>
      <c r="B81" s="233" t="s">
        <v>1898</v>
      </c>
      <c r="C81" s="234" t="s">
        <v>234</v>
      </c>
      <c r="D81" s="234" t="s">
        <v>234</v>
      </c>
      <c r="E81" s="234"/>
      <c r="F81" s="234"/>
      <c r="G81" s="234"/>
      <c r="H81" s="234">
        <v>1</v>
      </c>
      <c r="I81" s="234"/>
      <c r="J81" s="234"/>
      <c r="K81" s="235"/>
      <c r="L81" s="234">
        <v>1</v>
      </c>
      <c r="M81" s="234"/>
      <c r="N81" s="234"/>
      <c r="O81" s="234"/>
      <c r="P81" s="234"/>
      <c r="Q81" s="234"/>
      <c r="R81" s="234"/>
      <c r="S81" s="234">
        <v>1</v>
      </c>
      <c r="T81" s="234"/>
      <c r="U81" s="234">
        <v>1</v>
      </c>
      <c r="V81" s="234"/>
      <c r="W81" s="234">
        <v>1</v>
      </c>
      <c r="X81" s="234">
        <v>1</v>
      </c>
      <c r="Y81" s="234"/>
      <c r="Z81" s="234"/>
      <c r="AA81" s="234">
        <v>1</v>
      </c>
      <c r="AB81" s="234"/>
      <c r="AC81" s="234"/>
      <c r="AD81" s="234">
        <v>1</v>
      </c>
      <c r="AE81" s="234"/>
      <c r="AF81" s="234"/>
      <c r="AG81" s="234">
        <v>1</v>
      </c>
      <c r="AH81" s="234"/>
      <c r="AI81" s="234" t="s">
        <v>1821</v>
      </c>
      <c r="AJ81" s="234" t="s">
        <v>1821</v>
      </c>
      <c r="AK81" s="234" t="s">
        <v>1821</v>
      </c>
      <c r="AL81" s="234"/>
      <c r="AM81" s="234" t="s">
        <v>1821</v>
      </c>
      <c r="AN81" s="234"/>
      <c r="AO81" s="234" t="s">
        <v>1821</v>
      </c>
      <c r="AP81" s="234"/>
      <c r="AQ81" s="231"/>
    </row>
    <row r="82" spans="1:43" s="120" customFormat="1" x14ac:dyDescent="0.2">
      <c r="A82" s="233" t="s">
        <v>1899</v>
      </c>
      <c r="B82" s="233" t="s">
        <v>1900</v>
      </c>
      <c r="C82" s="234" t="s">
        <v>234</v>
      </c>
      <c r="D82" s="234" t="s">
        <v>234</v>
      </c>
      <c r="E82" s="234"/>
      <c r="F82" s="234"/>
      <c r="G82" s="234"/>
      <c r="H82" s="234"/>
      <c r="I82" s="234"/>
      <c r="J82" s="234"/>
      <c r="K82" s="235"/>
      <c r="L82" s="234"/>
      <c r="M82" s="234"/>
      <c r="N82" s="234"/>
      <c r="O82" s="234"/>
      <c r="P82" s="234"/>
      <c r="Q82" s="234"/>
      <c r="R82" s="234"/>
      <c r="S82" s="234"/>
      <c r="T82" s="234"/>
      <c r="U82" s="234"/>
      <c r="V82" s="234"/>
      <c r="W82" s="234"/>
      <c r="X82" s="234"/>
      <c r="Y82" s="234"/>
      <c r="Z82" s="234"/>
      <c r="AA82" s="234"/>
      <c r="AB82" s="234"/>
      <c r="AC82" s="234"/>
      <c r="AD82" s="234">
        <v>1</v>
      </c>
      <c r="AE82" s="234"/>
      <c r="AF82" s="234"/>
      <c r="AG82" s="234"/>
      <c r="AH82" s="234"/>
      <c r="AI82" s="234" t="s">
        <v>1821</v>
      </c>
      <c r="AJ82" s="234"/>
      <c r="AK82" s="234"/>
      <c r="AL82" s="234"/>
      <c r="AM82" s="234"/>
      <c r="AN82" s="234"/>
      <c r="AO82" s="234"/>
      <c r="AP82" s="234"/>
      <c r="AQ82" s="231"/>
    </row>
    <row r="83" spans="1:43" s="120" customFormat="1" x14ac:dyDescent="0.2">
      <c r="A83" s="258" t="s">
        <v>1901</v>
      </c>
      <c r="B83" s="234" t="s">
        <v>1902</v>
      </c>
      <c r="C83" s="234" t="s">
        <v>234</v>
      </c>
      <c r="D83" s="234" t="s">
        <v>234</v>
      </c>
      <c r="E83" s="234"/>
      <c r="F83" s="234"/>
      <c r="G83" s="234"/>
      <c r="H83" s="234"/>
      <c r="I83" s="234"/>
      <c r="J83" s="234"/>
      <c r="K83" s="235"/>
      <c r="L83" s="234"/>
      <c r="M83" s="234"/>
      <c r="N83" s="234"/>
      <c r="O83" s="259" t="s">
        <v>1903</v>
      </c>
      <c r="P83" s="234"/>
      <c r="Q83" s="234"/>
      <c r="R83" s="234"/>
      <c r="S83" s="234"/>
      <c r="T83" s="234"/>
      <c r="U83" s="234"/>
      <c r="V83" s="234"/>
      <c r="W83" s="234"/>
      <c r="X83" s="234"/>
      <c r="Y83" s="234"/>
      <c r="Z83" s="234"/>
      <c r="AA83" s="234"/>
      <c r="AB83" s="234" t="s">
        <v>1904</v>
      </c>
      <c r="AC83" s="234"/>
      <c r="AD83" s="234"/>
      <c r="AE83" s="234"/>
      <c r="AF83" s="234"/>
      <c r="AG83" s="234"/>
      <c r="AH83" s="234"/>
      <c r="AI83" s="234"/>
      <c r="AJ83" s="234"/>
      <c r="AK83" s="234"/>
      <c r="AL83" s="234"/>
      <c r="AM83" s="234"/>
      <c r="AN83" s="234" t="s">
        <v>1821</v>
      </c>
      <c r="AO83" s="234"/>
      <c r="AP83" s="234"/>
      <c r="AQ83" s="231"/>
    </row>
    <row r="84" spans="1:43" x14ac:dyDescent="0.2">
      <c r="A84" s="260" t="s">
        <v>1905</v>
      </c>
      <c r="B84" s="143" t="s">
        <v>1906</v>
      </c>
      <c r="C84" s="261" t="s">
        <v>234</v>
      </c>
      <c r="D84" s="261" t="s">
        <v>234</v>
      </c>
      <c r="E84" s="143"/>
      <c r="F84" s="143"/>
      <c r="G84" s="148"/>
      <c r="H84" s="148"/>
      <c r="I84" s="148"/>
      <c r="J84" s="148"/>
      <c r="K84" s="227"/>
      <c r="L84" s="148"/>
      <c r="M84" s="148">
        <v>1</v>
      </c>
      <c r="N84" s="148"/>
      <c r="O84" s="148"/>
      <c r="P84" s="148"/>
      <c r="Q84" s="148"/>
      <c r="R84" s="148"/>
      <c r="S84" s="148"/>
      <c r="T84" s="148"/>
      <c r="U84" s="148"/>
      <c r="V84" s="148"/>
      <c r="W84" s="148"/>
      <c r="X84" s="148"/>
      <c r="Y84" s="227"/>
      <c r="Z84" s="148"/>
      <c r="AA84" s="148"/>
      <c r="AB84" s="148"/>
      <c r="AC84" s="148"/>
      <c r="AD84" s="148"/>
      <c r="AE84" s="148"/>
      <c r="AF84" s="148"/>
      <c r="AG84" s="148"/>
      <c r="AH84" s="148"/>
      <c r="AI84" s="148"/>
      <c r="AJ84" s="148"/>
      <c r="AK84" s="148"/>
      <c r="AL84" s="148"/>
      <c r="AM84" s="147"/>
      <c r="AN84" s="148"/>
      <c r="AO84" s="148"/>
      <c r="AP84" s="148"/>
    </row>
    <row r="85" spans="1:43" x14ac:dyDescent="0.2">
      <c r="A85" s="226" t="s">
        <v>1907</v>
      </c>
      <c r="B85" s="225" t="s">
        <v>1908</v>
      </c>
      <c r="C85" s="225">
        <v>-15.6</v>
      </c>
      <c r="D85" s="225">
        <v>27.6</v>
      </c>
      <c r="E85" s="226"/>
      <c r="F85" s="226"/>
      <c r="G85" s="148"/>
      <c r="H85" s="148">
        <v>1</v>
      </c>
      <c r="I85" s="148">
        <v>1</v>
      </c>
      <c r="J85" s="148"/>
      <c r="K85" s="227"/>
      <c r="L85" s="148">
        <v>1</v>
      </c>
      <c r="M85" s="148">
        <v>2</v>
      </c>
      <c r="N85" s="148"/>
      <c r="O85" s="148"/>
      <c r="P85" s="148"/>
      <c r="Q85" s="148">
        <v>1</v>
      </c>
      <c r="R85" s="148"/>
      <c r="S85" s="148"/>
      <c r="T85" s="148"/>
      <c r="U85" s="148"/>
      <c r="V85" s="148"/>
      <c r="W85" s="148"/>
      <c r="X85" s="148"/>
      <c r="Y85" s="148"/>
      <c r="Z85" s="148" t="s">
        <v>1909</v>
      </c>
      <c r="AA85" s="148">
        <v>1</v>
      </c>
      <c r="AB85" s="148"/>
      <c r="AC85" s="148">
        <v>1</v>
      </c>
      <c r="AD85" s="148">
        <v>1</v>
      </c>
      <c r="AE85" s="148">
        <v>1</v>
      </c>
      <c r="AF85" s="148"/>
      <c r="AG85" s="148">
        <v>1</v>
      </c>
      <c r="AH85" s="148"/>
      <c r="AI85" s="148">
        <v>1</v>
      </c>
      <c r="AJ85" s="148">
        <v>1</v>
      </c>
      <c r="AK85" s="148">
        <v>1</v>
      </c>
      <c r="AL85" s="148">
        <v>1</v>
      </c>
      <c r="AM85" s="147">
        <v>1</v>
      </c>
      <c r="AN85" s="148"/>
      <c r="AO85" s="148">
        <v>1</v>
      </c>
      <c r="AP85" s="148">
        <v>1</v>
      </c>
    </row>
    <row r="86" spans="1:43" s="243" customFormat="1" x14ac:dyDescent="0.2">
      <c r="A86" s="237" t="s">
        <v>1910</v>
      </c>
      <c r="B86" s="238" t="s">
        <v>1908</v>
      </c>
      <c r="C86" s="238" t="s">
        <v>854</v>
      </c>
      <c r="D86" s="238" t="s">
        <v>854</v>
      </c>
      <c r="E86" s="238"/>
      <c r="F86" s="238"/>
      <c r="G86" s="236"/>
      <c r="H86" s="236"/>
      <c r="I86" s="236"/>
      <c r="J86" s="236"/>
      <c r="K86" s="240"/>
      <c r="L86" s="236"/>
      <c r="M86" s="241" t="s">
        <v>984</v>
      </c>
      <c r="N86" s="236"/>
      <c r="O86" s="236"/>
      <c r="P86" s="236"/>
      <c r="Q86" s="236"/>
      <c r="R86" s="236"/>
      <c r="S86" s="236"/>
      <c r="T86" s="236"/>
      <c r="U86" s="236"/>
      <c r="V86" s="236"/>
      <c r="W86" s="236"/>
      <c r="X86" s="236"/>
      <c r="Y86" s="236"/>
      <c r="Z86" s="236"/>
      <c r="AA86" s="236"/>
      <c r="AB86" s="236"/>
      <c r="AC86" s="236"/>
      <c r="AD86" s="236"/>
      <c r="AE86" s="236"/>
      <c r="AF86" s="236"/>
      <c r="AG86" s="236"/>
      <c r="AH86" s="236"/>
      <c r="AI86" s="236"/>
      <c r="AJ86" s="236"/>
      <c r="AK86" s="236"/>
      <c r="AL86" s="236"/>
      <c r="AM86" s="242"/>
      <c r="AN86" s="236"/>
      <c r="AO86" s="236"/>
      <c r="AP86" s="236"/>
    </row>
    <row r="87" spans="1:43" s="243" customFormat="1" x14ac:dyDescent="0.2">
      <c r="A87" s="253" t="s">
        <v>1911</v>
      </c>
      <c r="B87" s="262" t="s">
        <v>1908</v>
      </c>
      <c r="C87" s="262" t="s">
        <v>854</v>
      </c>
      <c r="D87" s="262" t="s">
        <v>854</v>
      </c>
      <c r="E87" s="262"/>
      <c r="F87" s="262"/>
      <c r="G87" s="236"/>
      <c r="H87" s="236"/>
      <c r="I87" s="236"/>
      <c r="J87" s="236"/>
      <c r="K87" s="240"/>
      <c r="L87" s="236"/>
      <c r="M87" s="236"/>
      <c r="N87" s="236"/>
      <c r="O87" s="236"/>
      <c r="P87" s="236"/>
      <c r="Q87" s="241" t="s">
        <v>984</v>
      </c>
      <c r="R87" s="236"/>
      <c r="S87" s="236"/>
      <c r="T87" s="236"/>
      <c r="U87" s="236"/>
      <c r="V87" s="236"/>
      <c r="W87" s="236"/>
      <c r="X87" s="236"/>
      <c r="Y87" s="236"/>
      <c r="Z87" s="236"/>
      <c r="AA87" s="236"/>
      <c r="AB87" s="236"/>
      <c r="AC87" s="236"/>
      <c r="AD87" s="236"/>
      <c r="AE87" s="236"/>
      <c r="AF87" s="236"/>
      <c r="AG87" s="236"/>
      <c r="AH87" s="236"/>
      <c r="AI87" s="236"/>
      <c r="AJ87" s="236"/>
      <c r="AK87" s="236"/>
      <c r="AL87" s="236"/>
      <c r="AM87" s="242"/>
      <c r="AN87" s="236"/>
      <c r="AO87" s="236"/>
      <c r="AP87" s="236"/>
    </row>
    <row r="88" spans="1:43" s="243" customFormat="1" x14ac:dyDescent="0.2">
      <c r="A88" s="237" t="s">
        <v>1912</v>
      </c>
      <c r="B88" s="238" t="s">
        <v>1908</v>
      </c>
      <c r="C88" s="238" t="s">
        <v>854</v>
      </c>
      <c r="D88" s="238" t="s">
        <v>854</v>
      </c>
      <c r="E88" s="238"/>
      <c r="F88" s="238"/>
      <c r="G88" s="236"/>
      <c r="H88" s="236"/>
      <c r="I88" s="236"/>
      <c r="J88" s="236"/>
      <c r="K88" s="240"/>
      <c r="L88" s="236"/>
      <c r="M88" s="241" t="s">
        <v>984</v>
      </c>
      <c r="N88" s="236"/>
      <c r="O88" s="236"/>
      <c r="P88" s="236"/>
      <c r="Q88" s="236"/>
      <c r="R88" s="236"/>
      <c r="S88" s="236"/>
      <c r="T88" s="236"/>
      <c r="U88" s="236"/>
      <c r="V88" s="236"/>
      <c r="W88" s="236"/>
      <c r="X88" s="236"/>
      <c r="Y88" s="236"/>
      <c r="Z88" s="236"/>
      <c r="AA88" s="236"/>
      <c r="AB88" s="236"/>
      <c r="AC88" s="236"/>
      <c r="AD88" s="236"/>
      <c r="AE88" s="236"/>
      <c r="AF88" s="236"/>
      <c r="AG88" s="236"/>
      <c r="AH88" s="236"/>
      <c r="AI88" s="236"/>
      <c r="AJ88" s="236"/>
      <c r="AK88" s="236"/>
      <c r="AL88" s="236"/>
      <c r="AM88" s="242"/>
      <c r="AN88" s="236"/>
      <c r="AO88" s="236"/>
      <c r="AP88" s="236"/>
    </row>
    <row r="89" spans="1:43" x14ac:dyDescent="0.2">
      <c r="A89" s="232" t="s">
        <v>1913</v>
      </c>
      <c r="B89" s="263" t="s">
        <v>1914</v>
      </c>
      <c r="C89" s="252">
        <v>-12.4</v>
      </c>
      <c r="D89" s="252">
        <v>25.8</v>
      </c>
      <c r="E89" s="263"/>
      <c r="F89" s="263"/>
      <c r="G89" s="232"/>
      <c r="H89" s="148"/>
      <c r="I89" s="148"/>
      <c r="J89" s="148"/>
      <c r="K89" s="227"/>
      <c r="L89" s="148"/>
      <c r="M89" s="148"/>
      <c r="N89" s="148"/>
      <c r="O89" s="148"/>
      <c r="P89" s="148"/>
      <c r="Q89" s="148"/>
      <c r="R89" s="148"/>
      <c r="S89" s="148"/>
      <c r="T89" s="148"/>
      <c r="U89" s="148"/>
      <c r="V89" s="148"/>
      <c r="W89" s="148"/>
      <c r="X89" s="148"/>
      <c r="Y89" s="148"/>
      <c r="Z89" s="148">
        <v>1</v>
      </c>
      <c r="AA89" s="148"/>
      <c r="AB89" s="148"/>
      <c r="AC89" s="148"/>
      <c r="AD89" s="148">
        <v>1</v>
      </c>
      <c r="AE89" s="148"/>
      <c r="AF89" s="148"/>
      <c r="AG89" s="148">
        <v>1</v>
      </c>
      <c r="AH89" s="148"/>
      <c r="AI89" s="148">
        <v>1</v>
      </c>
      <c r="AJ89" s="148">
        <v>1</v>
      </c>
      <c r="AK89" s="148"/>
      <c r="AL89" s="148">
        <v>1</v>
      </c>
      <c r="AM89" s="147"/>
      <c r="AN89" s="148"/>
      <c r="AO89" s="148"/>
      <c r="AP89" s="148"/>
    </row>
    <row r="90" spans="1:43" x14ac:dyDescent="0.2">
      <c r="A90" s="225" t="s">
        <v>1915</v>
      </c>
      <c r="B90" s="255" t="s">
        <v>1915</v>
      </c>
      <c r="C90" s="256" t="s">
        <v>1896</v>
      </c>
      <c r="D90" s="225" t="s">
        <v>234</v>
      </c>
      <c r="E90" s="225"/>
      <c r="F90" s="225"/>
      <c r="G90" s="148"/>
      <c r="H90" s="148"/>
      <c r="I90" s="148"/>
      <c r="J90" s="148"/>
      <c r="K90" s="227"/>
      <c r="L90" s="148"/>
      <c r="M90" s="148"/>
      <c r="N90" s="148"/>
      <c r="O90" s="148"/>
      <c r="P90" s="148"/>
      <c r="Q90" s="148"/>
      <c r="R90" s="257">
        <v>1</v>
      </c>
      <c r="S90" s="148"/>
      <c r="T90" s="148"/>
      <c r="U90" s="148"/>
      <c r="V90" s="148"/>
      <c r="W90" s="148"/>
      <c r="X90" s="148"/>
      <c r="Y90" s="227"/>
      <c r="Z90" s="148"/>
      <c r="AA90" s="148"/>
      <c r="AB90" s="148"/>
      <c r="AC90" s="148"/>
      <c r="AD90" s="148"/>
      <c r="AE90" s="148"/>
      <c r="AF90" s="148"/>
      <c r="AG90" s="148"/>
      <c r="AH90" s="148"/>
      <c r="AI90" s="148"/>
      <c r="AJ90" s="148"/>
      <c r="AK90" s="148"/>
      <c r="AL90" s="148"/>
      <c r="AM90" s="147"/>
      <c r="AN90" s="148"/>
      <c r="AO90" s="148"/>
      <c r="AP90" s="148"/>
    </row>
    <row r="91" spans="1:43" x14ac:dyDescent="0.2">
      <c r="A91" s="232" t="s">
        <v>1916</v>
      </c>
      <c r="B91" s="264" t="s">
        <v>1916</v>
      </c>
      <c r="C91" s="265" t="s">
        <v>234</v>
      </c>
      <c r="D91" s="265" t="s">
        <v>234</v>
      </c>
      <c r="E91" s="264"/>
      <c r="F91" s="264"/>
      <c r="G91" s="148"/>
      <c r="H91" s="148"/>
      <c r="I91" s="148"/>
      <c r="J91" s="148"/>
      <c r="K91" s="227"/>
      <c r="L91" s="148"/>
      <c r="M91" s="148"/>
      <c r="N91" s="148"/>
      <c r="O91" s="148"/>
      <c r="P91" s="148"/>
      <c r="Q91" s="148"/>
      <c r="R91" s="148"/>
      <c r="S91" s="148"/>
      <c r="T91" s="148"/>
      <c r="U91" s="148"/>
      <c r="V91" s="148"/>
      <c r="W91" s="148"/>
      <c r="X91" s="148"/>
      <c r="Y91" s="227"/>
      <c r="Z91" s="148"/>
      <c r="AA91" s="148"/>
      <c r="AB91" s="148"/>
      <c r="AC91" s="148"/>
      <c r="AD91" s="148">
        <v>1</v>
      </c>
      <c r="AE91" s="148"/>
      <c r="AF91" s="148"/>
      <c r="AG91" s="148"/>
      <c r="AH91" s="148"/>
      <c r="AI91" s="148">
        <v>1</v>
      </c>
      <c r="AJ91" s="148"/>
      <c r="AK91" s="148"/>
      <c r="AL91" s="148"/>
      <c r="AM91" s="147"/>
      <c r="AN91" s="148"/>
      <c r="AO91" s="148"/>
      <c r="AP91" s="148"/>
      <c r="AQ91" s="120" t="s">
        <v>1917</v>
      </c>
    </row>
    <row r="92" spans="1:43" x14ac:dyDescent="0.2">
      <c r="A92" s="232" t="s">
        <v>1918</v>
      </c>
      <c r="B92" s="266" t="s">
        <v>901</v>
      </c>
      <c r="C92" s="267">
        <v>9.6999999999999993</v>
      </c>
      <c r="D92" s="148">
        <v>25.3</v>
      </c>
      <c r="E92" s="232"/>
      <c r="F92" s="232"/>
      <c r="G92" s="148"/>
      <c r="H92" s="148"/>
      <c r="I92" s="148"/>
      <c r="J92" s="148"/>
      <c r="K92" s="227"/>
      <c r="M92" s="148"/>
      <c r="N92" s="148"/>
      <c r="O92" s="148"/>
      <c r="P92" s="148"/>
      <c r="Q92" s="148"/>
      <c r="R92" s="148"/>
      <c r="S92" s="148"/>
      <c r="T92" s="148"/>
      <c r="U92" s="148"/>
      <c r="V92" s="148"/>
      <c r="W92" s="148"/>
      <c r="X92" s="148"/>
      <c r="Y92" s="148"/>
      <c r="Z92" s="148"/>
      <c r="AA92" s="267">
        <v>1</v>
      </c>
      <c r="AB92" s="148"/>
      <c r="AC92" s="148"/>
      <c r="AD92" s="148"/>
      <c r="AE92" s="148"/>
      <c r="AF92" s="148"/>
      <c r="AG92" s="148"/>
      <c r="AH92" s="148"/>
      <c r="AI92" s="148"/>
      <c r="AJ92" s="148"/>
      <c r="AK92" s="148"/>
      <c r="AL92" s="148"/>
      <c r="AM92" s="267">
        <v>1</v>
      </c>
      <c r="AN92" s="148"/>
      <c r="AO92" s="148"/>
      <c r="AP92" s="148"/>
    </row>
    <row r="93" spans="1:43" x14ac:dyDescent="0.2">
      <c r="A93" s="232" t="s">
        <v>1919</v>
      </c>
      <c r="B93" s="232" t="s">
        <v>38</v>
      </c>
      <c r="C93" s="148">
        <v>0</v>
      </c>
      <c r="D93" s="148">
        <v>25.8</v>
      </c>
      <c r="E93" s="232"/>
      <c r="F93" s="232"/>
      <c r="G93" s="148">
        <v>1</v>
      </c>
      <c r="H93" s="148"/>
      <c r="I93" s="148"/>
      <c r="J93" s="148"/>
      <c r="K93" s="227">
        <v>1</v>
      </c>
      <c r="L93" s="148"/>
      <c r="M93" s="148"/>
      <c r="N93" s="148"/>
      <c r="O93" s="148">
        <v>1</v>
      </c>
      <c r="P93" s="148">
        <v>1</v>
      </c>
      <c r="Q93" s="148">
        <v>1</v>
      </c>
      <c r="R93" s="148"/>
      <c r="S93" s="148"/>
      <c r="T93" s="148"/>
      <c r="U93" s="148"/>
      <c r="V93" s="148"/>
      <c r="W93" s="148"/>
      <c r="X93" s="148">
        <v>1</v>
      </c>
      <c r="Y93" s="148">
        <v>1</v>
      </c>
      <c r="Z93" s="148">
        <v>1</v>
      </c>
      <c r="AA93" s="148"/>
      <c r="AB93" s="148">
        <v>1</v>
      </c>
      <c r="AC93" s="148"/>
      <c r="AD93" s="148">
        <v>1</v>
      </c>
      <c r="AE93" s="148">
        <v>1</v>
      </c>
      <c r="AF93" s="148"/>
      <c r="AG93" s="148">
        <v>1</v>
      </c>
      <c r="AH93" s="148">
        <v>1</v>
      </c>
      <c r="AI93" s="148">
        <v>1</v>
      </c>
      <c r="AJ93" s="148"/>
      <c r="AK93" s="148"/>
      <c r="AL93" s="148">
        <v>1</v>
      </c>
      <c r="AM93" s="147"/>
      <c r="AN93" s="148">
        <v>1</v>
      </c>
      <c r="AO93" s="148"/>
      <c r="AP93" s="148"/>
    </row>
    <row r="94" spans="1:43" s="270" customFormat="1" x14ac:dyDescent="0.2">
      <c r="A94" s="237" t="s">
        <v>1920</v>
      </c>
      <c r="B94" s="239" t="s">
        <v>38</v>
      </c>
      <c r="C94" s="238" t="s">
        <v>854</v>
      </c>
      <c r="D94" s="238" t="s">
        <v>854</v>
      </c>
      <c r="E94" s="239"/>
      <c r="F94" s="239"/>
      <c r="G94" s="236"/>
      <c r="H94" s="236"/>
      <c r="I94" s="236"/>
      <c r="J94" s="236"/>
      <c r="K94" s="268"/>
      <c r="L94" s="241"/>
      <c r="M94" s="241"/>
      <c r="N94" s="241"/>
      <c r="O94" s="241" t="s">
        <v>984</v>
      </c>
      <c r="P94" s="241"/>
      <c r="Q94" s="241"/>
      <c r="R94" s="241"/>
      <c r="S94" s="241"/>
      <c r="T94" s="241"/>
      <c r="U94" s="241"/>
      <c r="V94" s="241"/>
      <c r="W94" s="241"/>
      <c r="X94" s="241"/>
      <c r="Y94" s="241"/>
      <c r="Z94" s="241"/>
      <c r="AA94" s="241"/>
      <c r="AB94" s="241" t="s">
        <v>984</v>
      </c>
      <c r="AC94" s="241"/>
      <c r="AD94" s="241"/>
      <c r="AE94" s="241"/>
      <c r="AF94" s="241"/>
      <c r="AG94" s="241"/>
      <c r="AH94" s="241"/>
      <c r="AI94" s="241"/>
      <c r="AJ94" s="241"/>
      <c r="AK94" s="241"/>
      <c r="AL94" s="241"/>
      <c r="AM94" s="269"/>
      <c r="AN94" s="241" t="s">
        <v>984</v>
      </c>
      <c r="AO94" s="241"/>
      <c r="AP94" s="241"/>
    </row>
    <row r="95" spans="1:43" s="270" customFormat="1" x14ac:dyDescent="0.2">
      <c r="A95" s="271" t="s">
        <v>1921</v>
      </c>
      <c r="B95" s="254" t="s">
        <v>38</v>
      </c>
      <c r="C95" s="236" t="s">
        <v>854</v>
      </c>
      <c r="D95" s="236" t="s">
        <v>854</v>
      </c>
      <c r="E95" s="254"/>
      <c r="F95" s="254"/>
      <c r="G95" s="236"/>
      <c r="H95" s="236"/>
      <c r="I95" s="236"/>
      <c r="J95" s="236"/>
      <c r="K95" s="268" t="s">
        <v>984</v>
      </c>
      <c r="L95" s="241"/>
      <c r="M95" s="241"/>
      <c r="N95" s="241"/>
      <c r="O95" s="241"/>
      <c r="P95" s="241"/>
      <c r="Q95" s="241"/>
      <c r="R95" s="241"/>
      <c r="S95" s="241"/>
      <c r="T95" s="241"/>
      <c r="U95" s="241"/>
      <c r="V95" s="241"/>
      <c r="W95" s="241"/>
      <c r="X95" s="241"/>
      <c r="Y95" s="241"/>
      <c r="Z95" s="241"/>
      <c r="AA95" s="241"/>
      <c r="AB95" s="241"/>
      <c r="AC95" s="241"/>
      <c r="AD95" s="241"/>
      <c r="AE95" s="241"/>
      <c r="AF95" s="241"/>
      <c r="AG95" s="241"/>
      <c r="AH95" s="241"/>
      <c r="AI95" s="241"/>
      <c r="AJ95" s="241"/>
      <c r="AK95" s="241"/>
      <c r="AL95" s="241"/>
      <c r="AM95" s="269"/>
      <c r="AN95" s="241"/>
      <c r="AO95" s="241"/>
      <c r="AP95" s="241"/>
    </row>
    <row r="96" spans="1:43" x14ac:dyDescent="0.2">
      <c r="A96" s="232" t="s">
        <v>1922</v>
      </c>
      <c r="B96" s="232" t="s">
        <v>35</v>
      </c>
      <c r="C96" s="148">
        <v>4.4000000000000004</v>
      </c>
      <c r="D96" s="148">
        <v>26.6</v>
      </c>
      <c r="E96" s="232"/>
      <c r="F96" s="232"/>
      <c r="G96" s="148">
        <v>1</v>
      </c>
      <c r="H96" s="148">
        <v>1</v>
      </c>
      <c r="I96" s="148">
        <v>1</v>
      </c>
      <c r="J96" s="148">
        <v>1</v>
      </c>
      <c r="K96" s="227"/>
      <c r="L96" s="148"/>
      <c r="M96" s="148">
        <v>1</v>
      </c>
      <c r="N96" s="148">
        <v>1</v>
      </c>
      <c r="O96" s="148">
        <v>1</v>
      </c>
      <c r="P96" s="148">
        <v>2</v>
      </c>
      <c r="Q96" s="148">
        <v>2</v>
      </c>
      <c r="R96" s="148">
        <v>1</v>
      </c>
      <c r="S96" s="148">
        <v>1</v>
      </c>
      <c r="T96" s="148">
        <v>1</v>
      </c>
      <c r="U96" s="148">
        <v>1</v>
      </c>
      <c r="V96" s="148">
        <v>1</v>
      </c>
      <c r="W96" s="148">
        <v>1</v>
      </c>
      <c r="X96" s="148">
        <v>2</v>
      </c>
      <c r="Y96" s="148">
        <v>1</v>
      </c>
      <c r="Z96" s="148">
        <v>1</v>
      </c>
      <c r="AA96" s="148"/>
      <c r="AB96" s="148">
        <v>1</v>
      </c>
      <c r="AC96" s="148">
        <v>1</v>
      </c>
      <c r="AD96" s="148">
        <v>1</v>
      </c>
      <c r="AE96" s="148">
        <v>1</v>
      </c>
      <c r="AF96" s="148"/>
      <c r="AG96" s="148">
        <v>1</v>
      </c>
      <c r="AH96" s="148"/>
      <c r="AI96" s="148">
        <v>1</v>
      </c>
      <c r="AJ96" s="148">
        <v>1</v>
      </c>
      <c r="AK96" s="148">
        <v>1</v>
      </c>
      <c r="AL96" s="148">
        <v>1</v>
      </c>
      <c r="AM96" s="147"/>
      <c r="AN96" s="148">
        <v>2</v>
      </c>
      <c r="AO96" s="148"/>
      <c r="AP96" s="148"/>
    </row>
    <row r="97" spans="1:43" s="243" customFormat="1" x14ac:dyDescent="0.2">
      <c r="A97" s="253" t="s">
        <v>1923</v>
      </c>
      <c r="B97" s="272" t="s">
        <v>35</v>
      </c>
      <c r="C97" s="262">
        <v>0</v>
      </c>
      <c r="D97" s="262"/>
      <c r="E97" s="272"/>
      <c r="F97" s="272"/>
      <c r="G97" s="236"/>
      <c r="H97" s="236"/>
      <c r="I97" s="236"/>
      <c r="J97" s="236"/>
      <c r="K97" s="240"/>
      <c r="L97" s="236"/>
      <c r="M97" s="236"/>
      <c r="N97" s="236"/>
      <c r="O97" s="236"/>
      <c r="P97" s="236"/>
      <c r="Q97" s="236"/>
      <c r="R97" s="236" t="s">
        <v>984</v>
      </c>
      <c r="S97" s="236"/>
      <c r="T97" s="236"/>
      <c r="U97" s="236"/>
      <c r="V97" s="236"/>
      <c r="W97" s="236"/>
      <c r="X97" s="236"/>
      <c r="Y97" s="236"/>
      <c r="Z97" s="236"/>
      <c r="AA97" s="236"/>
      <c r="AB97" s="236"/>
      <c r="AC97" s="236"/>
      <c r="AD97" s="236"/>
      <c r="AE97" s="236"/>
      <c r="AF97" s="236"/>
      <c r="AG97" s="236"/>
      <c r="AH97" s="236"/>
      <c r="AI97" s="236"/>
      <c r="AJ97" s="236"/>
      <c r="AK97" s="236"/>
      <c r="AL97" s="236"/>
      <c r="AM97" s="242"/>
      <c r="AN97" s="236"/>
      <c r="AO97" s="236"/>
      <c r="AP97" s="236"/>
    </row>
    <row r="98" spans="1:43" s="243" customFormat="1" x14ac:dyDescent="0.2">
      <c r="A98" s="237" t="s">
        <v>1924</v>
      </c>
      <c r="B98" s="239" t="s">
        <v>35</v>
      </c>
      <c r="C98" s="238">
        <v>0</v>
      </c>
      <c r="D98" s="238"/>
      <c r="E98" s="239"/>
      <c r="F98" s="239"/>
      <c r="G98" s="236"/>
      <c r="H98" s="236"/>
      <c r="I98" s="236"/>
      <c r="J98" s="236"/>
      <c r="K98" s="240"/>
      <c r="L98" s="236"/>
      <c r="M98" s="241" t="s">
        <v>984</v>
      </c>
      <c r="N98" s="241" t="s">
        <v>984</v>
      </c>
      <c r="O98" s="241" t="s">
        <v>984</v>
      </c>
      <c r="P98" s="241" t="s">
        <v>984</v>
      </c>
      <c r="Q98" s="241" t="s">
        <v>984</v>
      </c>
      <c r="R98" s="236"/>
      <c r="S98" s="236"/>
      <c r="T98" s="236"/>
      <c r="U98" s="236"/>
      <c r="V98" s="236"/>
      <c r="W98" s="236"/>
      <c r="X98" s="236" t="s">
        <v>984</v>
      </c>
      <c r="Y98" s="236"/>
      <c r="Z98" s="236"/>
      <c r="AA98" s="236"/>
      <c r="AB98" s="236" t="s">
        <v>984</v>
      </c>
      <c r="AC98" s="236"/>
      <c r="AD98" s="236"/>
      <c r="AE98" s="236"/>
      <c r="AF98" s="236"/>
      <c r="AG98" s="236"/>
      <c r="AH98" s="236"/>
      <c r="AI98" s="236"/>
      <c r="AJ98" s="236"/>
      <c r="AK98" s="236"/>
      <c r="AL98" s="236"/>
      <c r="AM98" s="242"/>
      <c r="AN98" s="236" t="s">
        <v>984</v>
      </c>
      <c r="AO98" s="236"/>
      <c r="AP98" s="236"/>
    </row>
    <row r="99" spans="1:43" s="243" customFormat="1" x14ac:dyDescent="0.2">
      <c r="A99" s="237" t="s">
        <v>1925</v>
      </c>
      <c r="B99" s="239" t="s">
        <v>35</v>
      </c>
      <c r="C99" s="238">
        <v>0</v>
      </c>
      <c r="D99" s="238"/>
      <c r="E99" s="239"/>
      <c r="F99" s="239"/>
      <c r="G99" s="236"/>
      <c r="H99" s="236"/>
      <c r="I99" s="236"/>
      <c r="J99" s="236"/>
      <c r="K99" s="240"/>
      <c r="L99" s="236"/>
      <c r="M99" s="236"/>
      <c r="N99" s="236"/>
      <c r="O99" s="236"/>
      <c r="P99" s="236"/>
      <c r="Q99" s="236"/>
      <c r="R99" s="236"/>
      <c r="S99" s="236"/>
      <c r="T99" s="236"/>
      <c r="U99" s="236"/>
      <c r="V99" s="236"/>
      <c r="W99" s="236"/>
      <c r="X99" s="236"/>
      <c r="Y99" s="236"/>
      <c r="Z99" s="236"/>
      <c r="AA99" s="236"/>
      <c r="AB99" s="236"/>
      <c r="AC99" s="236"/>
      <c r="AD99" s="236"/>
      <c r="AE99" s="236"/>
      <c r="AF99" s="236"/>
      <c r="AG99" s="236"/>
      <c r="AH99" s="236"/>
      <c r="AI99" s="236"/>
      <c r="AJ99" s="236"/>
      <c r="AK99" s="236"/>
      <c r="AL99" s="236"/>
      <c r="AM99" s="242"/>
      <c r="AN99" s="236" t="s">
        <v>984</v>
      </c>
      <c r="AO99" s="236"/>
      <c r="AP99" s="236"/>
    </row>
    <row r="100" spans="1:43" x14ac:dyDescent="0.2">
      <c r="A100" s="273" t="s">
        <v>1926</v>
      </c>
      <c r="B100" s="273" t="s">
        <v>1927</v>
      </c>
      <c r="C100" s="262" t="s">
        <v>854</v>
      </c>
      <c r="D100" s="262" t="s">
        <v>854</v>
      </c>
      <c r="E100" s="272"/>
      <c r="F100" s="272"/>
      <c r="G100" s="236"/>
      <c r="H100" s="236"/>
      <c r="I100" s="236"/>
      <c r="J100" s="236"/>
      <c r="K100" s="240"/>
      <c r="L100" s="236"/>
      <c r="M100" s="236"/>
      <c r="N100" s="236"/>
      <c r="O100" s="236"/>
      <c r="P100" s="236"/>
      <c r="Q100" s="236">
        <v>1</v>
      </c>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42"/>
      <c r="AN100" s="236"/>
      <c r="AO100" s="236"/>
      <c r="AP100" s="236"/>
    </row>
    <row r="101" spans="1:43" x14ac:dyDescent="0.2">
      <c r="A101" s="274" t="s">
        <v>1928</v>
      </c>
      <c r="B101" s="274" t="s">
        <v>1927</v>
      </c>
      <c r="C101" s="236" t="s">
        <v>854</v>
      </c>
      <c r="D101" s="236" t="s">
        <v>854</v>
      </c>
      <c r="E101" s="254"/>
      <c r="F101" s="254"/>
      <c r="G101" s="236"/>
      <c r="H101" s="236"/>
      <c r="I101" s="236"/>
      <c r="J101" s="236"/>
      <c r="K101" s="240"/>
      <c r="L101" s="236">
        <v>1</v>
      </c>
      <c r="M101" s="236"/>
      <c r="N101" s="236"/>
      <c r="O101" s="236"/>
      <c r="P101" s="236"/>
      <c r="Q101" s="236"/>
      <c r="R101" s="236"/>
      <c r="S101" s="236"/>
      <c r="T101" s="236"/>
      <c r="U101" s="236"/>
      <c r="V101" s="236"/>
      <c r="W101" s="236"/>
      <c r="X101" s="236"/>
      <c r="Y101" s="236"/>
      <c r="Z101" s="236"/>
      <c r="AA101" s="236">
        <v>1</v>
      </c>
      <c r="AB101" s="236"/>
      <c r="AC101" s="236"/>
      <c r="AD101" s="236"/>
      <c r="AE101" s="236"/>
      <c r="AF101" s="236"/>
      <c r="AG101" s="236"/>
      <c r="AH101" s="236"/>
      <c r="AI101" s="236"/>
      <c r="AJ101" s="236"/>
      <c r="AK101" s="236"/>
      <c r="AL101" s="236"/>
      <c r="AM101" s="242">
        <v>1</v>
      </c>
      <c r="AN101" s="236"/>
      <c r="AO101" s="236">
        <v>1</v>
      </c>
      <c r="AP101" s="236"/>
    </row>
    <row r="102" spans="1:43" x14ac:dyDescent="0.2">
      <c r="A102" s="232" t="s">
        <v>1929</v>
      </c>
      <c r="B102" s="232" t="s">
        <v>111</v>
      </c>
      <c r="C102" s="148">
        <v>8.6999999999999993</v>
      </c>
      <c r="D102" s="148">
        <v>24.2</v>
      </c>
      <c r="E102" s="249">
        <v>4.4000000000000004</v>
      </c>
      <c r="F102" s="232"/>
      <c r="G102" s="148"/>
      <c r="H102" s="148"/>
      <c r="I102" s="148"/>
      <c r="J102" s="148"/>
      <c r="K102" s="227">
        <v>1</v>
      </c>
      <c r="L102" s="148"/>
      <c r="M102" s="148"/>
      <c r="N102" s="148"/>
      <c r="O102" s="148"/>
      <c r="P102" s="148"/>
      <c r="Q102" s="148"/>
      <c r="R102" s="148"/>
      <c r="S102" s="148"/>
      <c r="T102" s="148"/>
      <c r="U102" s="148"/>
      <c r="V102" s="148"/>
      <c r="W102" s="148"/>
      <c r="X102" s="148"/>
      <c r="Y102" s="148">
        <v>1</v>
      </c>
      <c r="Z102" s="148"/>
      <c r="AA102" s="148"/>
      <c r="AB102" s="148"/>
      <c r="AC102" s="148"/>
      <c r="AD102" s="148">
        <v>1</v>
      </c>
      <c r="AE102" s="148"/>
      <c r="AF102" s="148"/>
      <c r="AG102" s="148">
        <v>1</v>
      </c>
      <c r="AH102" s="148"/>
      <c r="AI102" s="148">
        <v>1</v>
      </c>
      <c r="AJ102" s="148"/>
      <c r="AK102" s="148"/>
      <c r="AL102" s="148">
        <v>1</v>
      </c>
      <c r="AM102" s="147"/>
      <c r="AN102" s="148"/>
      <c r="AO102" s="148"/>
      <c r="AP102" s="148"/>
    </row>
    <row r="103" spans="1:43" s="243" customFormat="1" x14ac:dyDescent="0.2">
      <c r="A103" s="271" t="s">
        <v>1930</v>
      </c>
      <c r="B103" s="254" t="s">
        <v>111</v>
      </c>
      <c r="C103" s="236" t="s">
        <v>854</v>
      </c>
      <c r="D103" s="236" t="s">
        <v>854</v>
      </c>
      <c r="E103" s="254"/>
      <c r="F103" s="254"/>
      <c r="G103" s="236"/>
      <c r="H103" s="236"/>
      <c r="I103" s="236"/>
      <c r="J103" s="236"/>
      <c r="K103" s="268" t="s">
        <v>984</v>
      </c>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42"/>
      <c r="AN103" s="236"/>
      <c r="AO103" s="236"/>
      <c r="AP103" s="236"/>
    </row>
    <row r="104" spans="1:43" x14ac:dyDescent="0.2">
      <c r="A104" s="260" t="s">
        <v>1931</v>
      </c>
      <c r="B104" s="232" t="s">
        <v>1932</v>
      </c>
      <c r="C104" s="148">
        <v>8.5</v>
      </c>
      <c r="D104" s="148">
        <v>27.7</v>
      </c>
      <c r="E104" s="232"/>
      <c r="F104" s="232"/>
      <c r="G104" s="148"/>
      <c r="H104" s="148"/>
      <c r="I104" s="148"/>
      <c r="J104" s="148">
        <v>1</v>
      </c>
      <c r="K104" s="227"/>
      <c r="L104" s="148"/>
      <c r="M104" s="148"/>
      <c r="N104" s="148"/>
      <c r="O104" s="148">
        <v>2</v>
      </c>
      <c r="P104" s="148"/>
      <c r="Q104" s="148"/>
      <c r="R104" s="148"/>
      <c r="S104" s="148"/>
      <c r="T104" s="148"/>
      <c r="U104" s="148"/>
      <c r="V104" s="148">
        <v>2</v>
      </c>
      <c r="W104" s="148"/>
      <c r="X104" s="148">
        <v>1</v>
      </c>
      <c r="Y104" s="148"/>
      <c r="Z104" s="148"/>
      <c r="AA104" s="148">
        <v>1</v>
      </c>
      <c r="AB104" s="148">
        <v>2</v>
      </c>
      <c r="AC104" s="148"/>
      <c r="AD104" s="148"/>
      <c r="AE104" s="148"/>
      <c r="AF104" s="148"/>
      <c r="AG104" s="148"/>
      <c r="AH104" s="148"/>
      <c r="AI104" s="148"/>
      <c r="AJ104" s="148"/>
      <c r="AK104" s="148"/>
      <c r="AL104" s="148"/>
      <c r="AM104" s="147">
        <v>1</v>
      </c>
      <c r="AN104" s="148">
        <v>2</v>
      </c>
      <c r="AO104" s="148">
        <v>1</v>
      </c>
      <c r="AP104" s="148"/>
      <c r="AQ104" s="120" t="s">
        <v>1933</v>
      </c>
    </row>
    <row r="105" spans="1:43" s="243" customFormat="1" x14ac:dyDescent="0.2">
      <c r="A105" s="237" t="s">
        <v>1934</v>
      </c>
      <c r="B105" s="254" t="s">
        <v>1932</v>
      </c>
      <c r="C105" s="236" t="s">
        <v>854</v>
      </c>
      <c r="D105" s="236" t="s">
        <v>854</v>
      </c>
      <c r="E105" s="254"/>
      <c r="F105" s="254"/>
      <c r="G105" s="236"/>
      <c r="H105" s="236"/>
      <c r="I105" s="236"/>
      <c r="J105" s="236"/>
      <c r="K105" s="240"/>
      <c r="L105" s="236"/>
      <c r="M105" s="236"/>
      <c r="N105" s="236"/>
      <c r="O105" s="236"/>
      <c r="P105" s="236"/>
      <c r="Q105" s="236"/>
      <c r="R105" s="236"/>
      <c r="S105" s="236"/>
      <c r="T105" s="236"/>
      <c r="U105" s="236"/>
      <c r="V105" s="241" t="s">
        <v>984</v>
      </c>
      <c r="W105" s="236"/>
      <c r="X105" s="236"/>
      <c r="Y105" s="236"/>
      <c r="Z105" s="236"/>
      <c r="AA105" s="236"/>
      <c r="AB105" s="236"/>
      <c r="AC105" s="236"/>
      <c r="AD105" s="236"/>
      <c r="AE105" s="236"/>
      <c r="AF105" s="236"/>
      <c r="AG105" s="236"/>
      <c r="AH105" s="236"/>
      <c r="AI105" s="236"/>
      <c r="AJ105" s="236"/>
      <c r="AK105" s="236"/>
      <c r="AL105" s="236"/>
      <c r="AM105" s="242"/>
      <c r="AN105" s="236"/>
      <c r="AO105" s="236"/>
      <c r="AP105" s="236"/>
    </row>
    <row r="106" spans="1:43" s="243" customFormat="1" x14ac:dyDescent="0.2">
      <c r="A106" s="237" t="s">
        <v>1935</v>
      </c>
      <c r="B106" s="239" t="s">
        <v>1932</v>
      </c>
      <c r="C106" s="238" t="s">
        <v>854</v>
      </c>
      <c r="D106" s="238" t="s">
        <v>854</v>
      </c>
      <c r="E106" s="239"/>
      <c r="F106" s="239"/>
      <c r="G106" s="236"/>
      <c r="H106" s="236"/>
      <c r="I106" s="236"/>
      <c r="J106" s="236"/>
      <c r="K106" s="240"/>
      <c r="L106" s="236"/>
      <c r="M106" s="236"/>
      <c r="N106" s="236"/>
      <c r="O106" s="241" t="s">
        <v>984</v>
      </c>
      <c r="P106" s="236"/>
      <c r="Q106" s="236"/>
      <c r="R106" s="236"/>
      <c r="S106" s="236"/>
      <c r="T106" s="236"/>
      <c r="U106" s="236"/>
      <c r="V106" s="236"/>
      <c r="W106" s="236"/>
      <c r="X106" s="236"/>
      <c r="Y106" s="236"/>
      <c r="Z106" s="236"/>
      <c r="AA106" s="236"/>
      <c r="AB106" s="241" t="s">
        <v>984</v>
      </c>
      <c r="AC106" s="236"/>
      <c r="AD106" s="236"/>
      <c r="AE106" s="236"/>
      <c r="AF106" s="236"/>
      <c r="AG106" s="236"/>
      <c r="AH106" s="236"/>
      <c r="AI106" s="236"/>
      <c r="AJ106" s="236"/>
      <c r="AK106" s="236"/>
      <c r="AL106" s="236"/>
      <c r="AM106" s="242"/>
      <c r="AN106" s="241" t="s">
        <v>984</v>
      </c>
      <c r="AO106" s="236"/>
      <c r="AP106" s="236"/>
    </row>
    <row r="107" spans="1:43" s="243" customFormat="1" x14ac:dyDescent="0.2">
      <c r="A107" s="237" t="s">
        <v>1936</v>
      </c>
      <c r="B107" s="239" t="s">
        <v>1932</v>
      </c>
      <c r="C107" s="238" t="s">
        <v>854</v>
      </c>
      <c r="D107" s="238" t="s">
        <v>854</v>
      </c>
      <c r="E107" s="239"/>
      <c r="F107" s="239"/>
      <c r="G107" s="236"/>
      <c r="H107" s="236"/>
      <c r="I107" s="236"/>
      <c r="J107" s="236"/>
      <c r="K107" s="240"/>
      <c r="L107" s="236"/>
      <c r="M107" s="236"/>
      <c r="N107" s="236"/>
      <c r="O107" s="241" t="s">
        <v>984</v>
      </c>
      <c r="P107" s="236"/>
      <c r="Q107" s="236"/>
      <c r="R107" s="236"/>
      <c r="S107" s="236"/>
      <c r="T107" s="236"/>
      <c r="U107" s="236"/>
      <c r="V107" s="236"/>
      <c r="W107" s="236"/>
      <c r="X107" s="236"/>
      <c r="Y107" s="236"/>
      <c r="Z107" s="236"/>
      <c r="AA107" s="236"/>
      <c r="AB107" s="241" t="s">
        <v>984</v>
      </c>
      <c r="AC107" s="236"/>
      <c r="AD107" s="236"/>
      <c r="AE107" s="236"/>
      <c r="AF107" s="236"/>
      <c r="AG107" s="236"/>
      <c r="AH107" s="236"/>
      <c r="AI107" s="236"/>
      <c r="AJ107" s="236"/>
      <c r="AK107" s="236"/>
      <c r="AL107" s="236"/>
      <c r="AM107" s="242"/>
      <c r="AN107" s="241" t="s">
        <v>984</v>
      </c>
      <c r="AO107" s="236"/>
      <c r="AP107" s="236"/>
    </row>
    <row r="108" spans="1:43" s="243" customFormat="1" x14ac:dyDescent="0.2">
      <c r="A108" s="271" t="s">
        <v>1937</v>
      </c>
      <c r="B108" s="275" t="s">
        <v>1932</v>
      </c>
      <c r="C108" s="236" t="s">
        <v>854</v>
      </c>
      <c r="D108" s="236" t="s">
        <v>854</v>
      </c>
      <c r="E108" s="254"/>
      <c r="F108" s="254"/>
      <c r="G108" s="236"/>
      <c r="H108" s="236"/>
      <c r="I108" s="236"/>
      <c r="J108" s="241" t="s">
        <v>984</v>
      </c>
      <c r="K108" s="240"/>
      <c r="L108" s="236"/>
      <c r="M108" s="236"/>
      <c r="N108" s="236"/>
      <c r="O108" s="236"/>
      <c r="P108" s="236"/>
      <c r="Q108" s="236"/>
      <c r="R108" s="236"/>
      <c r="S108" s="236">
        <v>1</v>
      </c>
      <c r="T108" s="236"/>
      <c r="U108" s="236"/>
      <c r="V108" s="236"/>
      <c r="W108" s="236"/>
      <c r="X108" s="236"/>
      <c r="Y108" s="236"/>
      <c r="Z108" s="236"/>
      <c r="AA108" s="241" t="s">
        <v>984</v>
      </c>
      <c r="AB108" s="236"/>
      <c r="AC108" s="236"/>
      <c r="AD108" s="236"/>
      <c r="AE108" s="236"/>
      <c r="AF108" s="236"/>
      <c r="AG108" s="236"/>
      <c r="AH108" s="236"/>
      <c r="AI108" s="236"/>
      <c r="AJ108" s="236"/>
      <c r="AK108" s="236"/>
      <c r="AL108" s="236"/>
      <c r="AM108" s="269" t="s">
        <v>984</v>
      </c>
      <c r="AN108" s="236"/>
      <c r="AO108" s="241" t="s">
        <v>984</v>
      </c>
      <c r="AP108" s="236"/>
    </row>
    <row r="109" spans="1:43" x14ac:dyDescent="0.2">
      <c r="A109" s="274" t="s">
        <v>1938</v>
      </c>
      <c r="B109" s="276" t="s">
        <v>1939</v>
      </c>
      <c r="C109" s="236" t="s">
        <v>854</v>
      </c>
      <c r="D109" s="236" t="s">
        <v>854</v>
      </c>
      <c r="E109" s="254"/>
      <c r="F109" s="254"/>
      <c r="G109" s="236"/>
      <c r="H109" s="236"/>
      <c r="I109" s="277"/>
      <c r="J109" s="236"/>
      <c r="K109" s="240"/>
      <c r="L109" s="236"/>
      <c r="M109" s="236"/>
      <c r="N109" s="236"/>
      <c r="O109" s="236"/>
      <c r="P109" s="236"/>
      <c r="Q109" s="236"/>
      <c r="R109" s="236"/>
      <c r="S109" s="236">
        <v>1</v>
      </c>
      <c r="T109" s="236"/>
      <c r="U109" s="236">
        <v>1</v>
      </c>
      <c r="V109" s="236">
        <v>1</v>
      </c>
      <c r="W109" s="236"/>
      <c r="X109" s="236"/>
      <c r="Y109" s="236"/>
      <c r="Z109" s="236"/>
      <c r="AA109" s="236"/>
      <c r="AB109" s="236"/>
      <c r="AC109" s="236"/>
      <c r="AD109" s="236"/>
      <c r="AE109" s="236"/>
      <c r="AF109" s="236"/>
      <c r="AG109" s="236"/>
      <c r="AH109" s="236"/>
      <c r="AI109" s="236"/>
      <c r="AJ109" s="236"/>
      <c r="AK109" s="236"/>
      <c r="AL109" s="236"/>
      <c r="AM109" s="242"/>
      <c r="AN109" s="236"/>
      <c r="AO109" s="236"/>
      <c r="AP109" s="236"/>
    </row>
    <row r="110" spans="1:43" x14ac:dyDescent="0.2">
      <c r="A110" s="273" t="s">
        <v>1940</v>
      </c>
      <c r="B110" s="278" t="s">
        <v>1939</v>
      </c>
      <c r="C110" s="238" t="s">
        <v>854</v>
      </c>
      <c r="D110" s="238" t="s">
        <v>854</v>
      </c>
      <c r="E110" s="239"/>
      <c r="F110" s="239"/>
      <c r="G110" s="236"/>
      <c r="H110" s="236"/>
      <c r="I110" s="236"/>
      <c r="J110" s="236"/>
      <c r="K110" s="240"/>
      <c r="L110" s="236"/>
      <c r="M110" s="236"/>
      <c r="N110" s="236"/>
      <c r="O110" s="236"/>
      <c r="P110" s="236"/>
      <c r="Q110" s="236"/>
      <c r="R110" s="236"/>
      <c r="S110" s="236"/>
      <c r="T110" s="236"/>
      <c r="U110" s="236"/>
      <c r="V110" s="236"/>
      <c r="W110" s="236"/>
      <c r="X110" s="236"/>
      <c r="Y110" s="236"/>
      <c r="Z110" s="236"/>
      <c r="AA110" s="236"/>
      <c r="AB110" s="236"/>
      <c r="AC110" s="236"/>
      <c r="AD110" s="236"/>
      <c r="AE110" s="236"/>
      <c r="AF110" s="236"/>
      <c r="AG110" s="236"/>
      <c r="AH110" s="236"/>
      <c r="AI110" s="236"/>
      <c r="AJ110" s="236"/>
      <c r="AK110" s="236"/>
      <c r="AL110" s="236"/>
      <c r="AM110" s="242"/>
      <c r="AN110" s="236">
        <v>1</v>
      </c>
      <c r="AO110" s="236"/>
      <c r="AP110" s="236"/>
    </row>
    <row r="111" spans="1:43" x14ac:dyDescent="0.2">
      <c r="A111" s="232" t="s">
        <v>1729</v>
      </c>
      <c r="B111" s="250" t="s">
        <v>1941</v>
      </c>
      <c r="C111" s="252">
        <v>9.3000000000000007</v>
      </c>
      <c r="D111" s="252">
        <v>27.9</v>
      </c>
      <c r="E111" s="250"/>
      <c r="F111" s="250"/>
      <c r="G111" s="148"/>
      <c r="H111" s="148"/>
      <c r="I111" s="148"/>
      <c r="J111" s="148"/>
      <c r="K111" s="227"/>
      <c r="L111" s="148"/>
      <c r="M111" s="148"/>
      <c r="N111" s="148"/>
      <c r="O111" s="148"/>
      <c r="P111" s="148"/>
      <c r="Q111" s="148"/>
      <c r="R111" s="148"/>
      <c r="S111" s="148"/>
      <c r="T111" s="148"/>
      <c r="U111" s="148"/>
      <c r="V111" s="148"/>
      <c r="W111" s="148"/>
      <c r="X111" s="148"/>
      <c r="Y111" s="148"/>
      <c r="Z111" s="148"/>
      <c r="AA111" s="148"/>
      <c r="AB111" s="148"/>
      <c r="AC111" s="148"/>
      <c r="AD111" s="148"/>
      <c r="AE111" s="148"/>
      <c r="AF111" s="148"/>
      <c r="AG111" s="148">
        <v>1</v>
      </c>
      <c r="AH111" s="148"/>
      <c r="AI111" s="148"/>
      <c r="AJ111" s="148"/>
      <c r="AK111" s="148"/>
      <c r="AL111" s="148"/>
      <c r="AM111" s="147"/>
      <c r="AN111" s="148"/>
      <c r="AO111" s="148"/>
      <c r="AP111" s="148"/>
      <c r="AQ111" s="120" t="s">
        <v>1942</v>
      </c>
    </row>
    <row r="112" spans="1:43" x14ac:dyDescent="0.2">
      <c r="A112" s="226" t="s">
        <v>1943</v>
      </c>
      <c r="B112" s="279" t="s">
        <v>396</v>
      </c>
      <c r="C112" s="280">
        <v>11.6</v>
      </c>
      <c r="D112" s="281">
        <v>18.399999999999999</v>
      </c>
      <c r="E112" s="226"/>
      <c r="F112" s="226"/>
      <c r="G112" s="148"/>
      <c r="H112" s="148">
        <v>1</v>
      </c>
      <c r="I112" s="148"/>
      <c r="J112" s="148">
        <v>1</v>
      </c>
      <c r="K112" s="227"/>
      <c r="L112" s="148"/>
      <c r="M112" s="148"/>
      <c r="N112" s="282">
        <v>1</v>
      </c>
      <c r="O112" s="148"/>
      <c r="P112" s="148"/>
      <c r="Q112" s="148"/>
      <c r="R112" s="282">
        <v>1</v>
      </c>
      <c r="S112" s="148"/>
      <c r="T112" s="148"/>
      <c r="U112" s="148"/>
      <c r="V112" s="148">
        <v>1</v>
      </c>
      <c r="W112" s="282">
        <v>1</v>
      </c>
      <c r="X112" s="267">
        <v>1</v>
      </c>
      <c r="Y112" s="148"/>
      <c r="Z112" s="282">
        <v>1</v>
      </c>
      <c r="AA112" s="148"/>
      <c r="AB112" s="283">
        <v>1</v>
      </c>
      <c r="AC112" s="148"/>
      <c r="AD112" s="148"/>
      <c r="AE112" s="148"/>
      <c r="AF112" s="148"/>
      <c r="AG112" s="148"/>
      <c r="AH112" s="282">
        <v>1</v>
      </c>
      <c r="AI112" s="148"/>
      <c r="AJ112" s="148"/>
      <c r="AK112" s="283">
        <v>1</v>
      </c>
      <c r="AL112" s="148"/>
      <c r="AM112" s="147"/>
      <c r="AN112" s="282">
        <v>1</v>
      </c>
      <c r="AO112" s="283">
        <v>1</v>
      </c>
      <c r="AP112" s="148"/>
    </row>
    <row r="113" spans="1:42" s="243" customFormat="1" x14ac:dyDescent="0.2">
      <c r="A113" s="237" t="s">
        <v>1944</v>
      </c>
      <c r="B113" s="239" t="s">
        <v>396</v>
      </c>
      <c r="C113" s="238" t="s">
        <v>854</v>
      </c>
      <c r="D113" s="238" t="s">
        <v>854</v>
      </c>
      <c r="E113" s="239"/>
      <c r="F113" s="239"/>
      <c r="G113" s="236"/>
      <c r="H113" s="236"/>
      <c r="I113" s="236"/>
      <c r="J113" s="236"/>
      <c r="K113" s="240"/>
      <c r="L113" s="236"/>
      <c r="M113" s="236"/>
      <c r="N113" s="236"/>
      <c r="O113" s="236"/>
      <c r="P113" s="236"/>
      <c r="Q113" s="236"/>
      <c r="R113" s="236"/>
      <c r="S113" s="236"/>
      <c r="T113" s="236"/>
      <c r="U113" s="236"/>
      <c r="V113" s="236"/>
      <c r="W113" s="236"/>
      <c r="X113" s="236"/>
      <c r="Y113" s="236"/>
      <c r="Z113" s="236"/>
      <c r="AA113" s="236"/>
      <c r="AB113" s="236"/>
      <c r="AC113" s="236"/>
      <c r="AD113" s="236"/>
      <c r="AE113" s="236"/>
      <c r="AF113" s="236"/>
      <c r="AG113" s="236"/>
      <c r="AH113" s="236"/>
      <c r="AI113" s="236"/>
      <c r="AJ113" s="236"/>
      <c r="AK113" s="236"/>
      <c r="AL113" s="236"/>
      <c r="AM113" s="242"/>
      <c r="AN113" s="241" t="s">
        <v>984</v>
      </c>
      <c r="AO113" s="236"/>
      <c r="AP113" s="236"/>
    </row>
    <row r="114" spans="1:42" s="243" customFormat="1" x14ac:dyDescent="0.2">
      <c r="A114" s="237" t="s">
        <v>1945</v>
      </c>
      <c r="B114" s="254" t="s">
        <v>396</v>
      </c>
      <c r="C114" s="236" t="s">
        <v>854</v>
      </c>
      <c r="D114" s="236" t="s">
        <v>854</v>
      </c>
      <c r="E114" s="254"/>
      <c r="F114" s="254"/>
      <c r="G114" s="236"/>
      <c r="H114" s="236"/>
      <c r="I114" s="236"/>
      <c r="J114" s="236"/>
      <c r="K114" s="240"/>
      <c r="L114" s="236"/>
      <c r="M114" s="236"/>
      <c r="N114" s="236"/>
      <c r="O114" s="236"/>
      <c r="P114" s="236"/>
      <c r="Q114" s="236"/>
      <c r="R114" s="236"/>
      <c r="S114" s="236"/>
      <c r="T114" s="236"/>
      <c r="U114" s="236"/>
      <c r="V114" s="236"/>
      <c r="W114" s="236"/>
      <c r="X114" s="236"/>
      <c r="Y114" s="236"/>
      <c r="Z114" s="236"/>
      <c r="AA114" s="236"/>
      <c r="AB114" s="241" t="s">
        <v>984</v>
      </c>
      <c r="AC114" s="236"/>
      <c r="AD114" s="236"/>
      <c r="AE114" s="236"/>
      <c r="AF114" s="236"/>
      <c r="AG114" s="236"/>
      <c r="AH114" s="236"/>
      <c r="AI114" s="236"/>
      <c r="AJ114" s="236"/>
      <c r="AK114" s="236"/>
      <c r="AL114" s="236"/>
      <c r="AM114" s="242"/>
      <c r="AN114" s="236"/>
      <c r="AO114" s="236"/>
      <c r="AP114" s="236"/>
    </row>
    <row r="115" spans="1:42" x14ac:dyDescent="0.2">
      <c r="A115" s="226" t="s">
        <v>1946</v>
      </c>
      <c r="B115" s="226" t="s">
        <v>1399</v>
      </c>
      <c r="C115" s="225">
        <v>2.5</v>
      </c>
      <c r="D115" s="225">
        <v>28.8</v>
      </c>
      <c r="E115" s="284">
        <v>0.7</v>
      </c>
      <c r="F115" s="226"/>
      <c r="G115" s="148"/>
      <c r="H115" s="148"/>
      <c r="I115" s="148"/>
      <c r="J115" s="148"/>
      <c r="K115" s="227"/>
      <c r="L115" s="148"/>
      <c r="M115" s="148">
        <v>1</v>
      </c>
      <c r="N115" s="148"/>
      <c r="O115" s="148"/>
      <c r="P115" s="148">
        <v>1</v>
      </c>
      <c r="Q115" s="148"/>
      <c r="R115" s="148"/>
      <c r="S115" s="148">
        <v>1</v>
      </c>
      <c r="T115" s="148"/>
      <c r="U115" s="148"/>
      <c r="V115" s="148">
        <v>1</v>
      </c>
      <c r="W115" s="148"/>
      <c r="X115" s="148">
        <v>1</v>
      </c>
      <c r="Y115" s="148"/>
      <c r="Z115" s="148">
        <v>1</v>
      </c>
      <c r="AA115" s="148"/>
      <c r="AB115" s="148">
        <v>1</v>
      </c>
      <c r="AC115" s="148">
        <v>1</v>
      </c>
      <c r="AD115" s="148">
        <v>1</v>
      </c>
      <c r="AE115" s="148">
        <v>1</v>
      </c>
      <c r="AF115" s="148"/>
      <c r="AG115" s="148">
        <v>1</v>
      </c>
      <c r="AH115" s="148">
        <v>1</v>
      </c>
      <c r="AI115" s="148">
        <v>1</v>
      </c>
      <c r="AJ115" s="148"/>
      <c r="AK115" s="148"/>
      <c r="AL115" s="148"/>
      <c r="AM115" s="147"/>
      <c r="AN115" s="148">
        <v>1</v>
      </c>
      <c r="AO115" s="148">
        <v>1</v>
      </c>
      <c r="AP115" s="148">
        <v>1</v>
      </c>
    </row>
    <row r="116" spans="1:42" s="243" customFormat="1" x14ac:dyDescent="0.2">
      <c r="A116" s="237" t="s">
        <v>1947</v>
      </c>
      <c r="B116" s="239" t="s">
        <v>1399</v>
      </c>
      <c r="C116" s="238" t="s">
        <v>854</v>
      </c>
      <c r="D116" s="238" t="s">
        <v>854</v>
      </c>
      <c r="E116" s="239"/>
      <c r="F116" s="239"/>
      <c r="G116" s="236"/>
      <c r="H116" s="236"/>
      <c r="I116" s="236"/>
      <c r="J116" s="236"/>
      <c r="K116" s="240"/>
      <c r="L116" s="236"/>
      <c r="M116" s="236"/>
      <c r="N116" s="236"/>
      <c r="O116" s="236">
        <v>1</v>
      </c>
      <c r="P116" s="236"/>
      <c r="Q116" s="236"/>
      <c r="R116" s="236"/>
      <c r="S116" s="236"/>
      <c r="T116" s="236"/>
      <c r="U116" s="236"/>
      <c r="V116" s="236"/>
      <c r="W116" s="236"/>
      <c r="X116" s="236"/>
      <c r="Y116" s="236"/>
      <c r="Z116" s="236"/>
      <c r="AA116" s="236"/>
      <c r="AB116" s="241" t="s">
        <v>984</v>
      </c>
      <c r="AC116" s="236"/>
      <c r="AD116" s="236"/>
      <c r="AE116" s="236"/>
      <c r="AF116" s="236"/>
      <c r="AG116" s="236"/>
      <c r="AH116" s="236"/>
      <c r="AI116" s="236"/>
      <c r="AJ116" s="236"/>
      <c r="AK116" s="236"/>
      <c r="AL116" s="236"/>
      <c r="AM116" s="242"/>
      <c r="AN116" s="241" t="s">
        <v>984</v>
      </c>
      <c r="AO116" s="236"/>
      <c r="AP116" s="236"/>
    </row>
    <row r="117" spans="1:42" x14ac:dyDescent="0.2">
      <c r="A117" s="232" t="s">
        <v>1948</v>
      </c>
      <c r="B117" s="232" t="s">
        <v>1949</v>
      </c>
      <c r="C117" s="148">
        <v>7.6</v>
      </c>
      <c r="D117" s="148">
        <v>17</v>
      </c>
      <c r="E117" s="232"/>
      <c r="F117" s="232"/>
      <c r="G117" s="148"/>
      <c r="H117" s="148"/>
      <c r="I117" s="148"/>
      <c r="J117" s="148"/>
      <c r="K117" s="227"/>
      <c r="L117" s="148"/>
      <c r="M117" s="148"/>
      <c r="N117" s="148"/>
      <c r="O117" s="148"/>
      <c r="P117" s="148"/>
      <c r="Q117" s="148"/>
      <c r="R117" s="148"/>
      <c r="S117" s="148"/>
      <c r="T117" s="148"/>
      <c r="U117" s="148"/>
      <c r="V117" s="148"/>
      <c r="W117" s="148"/>
      <c r="X117" s="148"/>
      <c r="Y117" s="148">
        <v>1</v>
      </c>
      <c r="Z117" s="148"/>
      <c r="AA117" s="148"/>
      <c r="AB117" s="148"/>
      <c r="AC117" s="148"/>
      <c r="AD117" s="148"/>
      <c r="AE117" s="148"/>
      <c r="AF117" s="148"/>
      <c r="AG117" s="148"/>
      <c r="AH117" s="148"/>
      <c r="AI117" s="148"/>
      <c r="AJ117" s="148"/>
      <c r="AK117" s="148"/>
      <c r="AL117" s="148"/>
      <c r="AM117" s="147"/>
      <c r="AN117" s="148"/>
      <c r="AO117" s="148"/>
      <c r="AP117" s="148"/>
    </row>
    <row r="118" spans="1:42" x14ac:dyDescent="0.2">
      <c r="A118" s="148" t="s">
        <v>951</v>
      </c>
      <c r="B118" s="148" t="s">
        <v>951</v>
      </c>
      <c r="C118" s="148">
        <v>-7.6</v>
      </c>
      <c r="D118" s="148">
        <v>27.7</v>
      </c>
      <c r="E118" s="148"/>
      <c r="F118" s="148"/>
      <c r="G118" s="148">
        <v>1</v>
      </c>
      <c r="H118" s="148">
        <v>1</v>
      </c>
      <c r="I118" s="148">
        <v>1</v>
      </c>
      <c r="J118" s="148">
        <v>1</v>
      </c>
      <c r="K118" s="227"/>
      <c r="L118" s="148">
        <v>1</v>
      </c>
      <c r="M118" s="148">
        <v>1</v>
      </c>
      <c r="N118" s="148"/>
      <c r="O118" s="148">
        <v>1</v>
      </c>
      <c r="P118" s="148">
        <v>3</v>
      </c>
      <c r="Q118" s="148">
        <v>2</v>
      </c>
      <c r="R118" s="148"/>
      <c r="S118" s="148">
        <v>1</v>
      </c>
      <c r="T118" s="148">
        <v>1</v>
      </c>
      <c r="U118" s="148">
        <v>1</v>
      </c>
      <c r="V118" s="148"/>
      <c r="W118" s="148">
        <v>1</v>
      </c>
      <c r="X118" s="148">
        <v>1</v>
      </c>
      <c r="Y118" s="148">
        <v>1</v>
      </c>
      <c r="Z118" s="148"/>
      <c r="AA118" s="148">
        <v>1</v>
      </c>
      <c r="AB118" s="148">
        <v>1</v>
      </c>
      <c r="AC118" s="148">
        <v>3</v>
      </c>
      <c r="AD118" s="148">
        <v>1</v>
      </c>
      <c r="AE118" s="148"/>
      <c r="AF118" s="148"/>
      <c r="AG118" s="148">
        <v>1</v>
      </c>
      <c r="AH118" s="148">
        <v>1</v>
      </c>
      <c r="AI118" s="148">
        <v>1</v>
      </c>
      <c r="AJ118" s="148">
        <v>1</v>
      </c>
      <c r="AK118" s="148">
        <v>1</v>
      </c>
      <c r="AL118" s="148"/>
      <c r="AM118" s="147">
        <v>1</v>
      </c>
      <c r="AN118" s="148">
        <v>1</v>
      </c>
      <c r="AO118" s="148">
        <v>1</v>
      </c>
      <c r="AP118" s="148">
        <v>3</v>
      </c>
    </row>
    <row r="119" spans="1:42" s="243" customFormat="1" x14ac:dyDescent="0.2">
      <c r="A119" s="253" t="s">
        <v>1950</v>
      </c>
      <c r="B119" s="262" t="s">
        <v>951</v>
      </c>
      <c r="C119" s="262" t="s">
        <v>854</v>
      </c>
      <c r="D119" s="262" t="s">
        <v>854</v>
      </c>
      <c r="E119" s="262"/>
      <c r="F119" s="262"/>
      <c r="G119" s="236"/>
      <c r="H119" s="236"/>
      <c r="I119" s="236"/>
      <c r="J119" s="236"/>
      <c r="K119" s="240"/>
      <c r="L119" s="236"/>
      <c r="M119" s="236"/>
      <c r="N119" s="236"/>
      <c r="O119" s="236"/>
      <c r="P119" s="236"/>
      <c r="Q119" s="241" t="s">
        <v>984</v>
      </c>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42"/>
      <c r="AN119" s="236"/>
      <c r="AO119" s="236"/>
      <c r="AP119" s="236"/>
    </row>
    <row r="120" spans="1:42" s="243" customFormat="1" x14ac:dyDescent="0.2">
      <c r="A120" s="271" t="s">
        <v>1951</v>
      </c>
      <c r="B120" s="236" t="s">
        <v>951</v>
      </c>
      <c r="C120" s="236" t="s">
        <v>854</v>
      </c>
      <c r="D120" s="236" t="s">
        <v>854</v>
      </c>
      <c r="E120" s="236"/>
      <c r="F120" s="236"/>
      <c r="G120" s="236"/>
      <c r="H120" s="236"/>
      <c r="I120" s="236"/>
      <c r="J120" s="241" t="s">
        <v>984</v>
      </c>
      <c r="K120" s="240"/>
      <c r="L120" s="236"/>
      <c r="M120" s="236"/>
      <c r="N120" s="236"/>
      <c r="O120" s="236"/>
      <c r="P120" s="236"/>
      <c r="Q120" s="236"/>
      <c r="R120" s="236"/>
      <c r="S120" s="236"/>
      <c r="T120" s="236"/>
      <c r="U120" s="236"/>
      <c r="V120" s="236"/>
      <c r="W120" s="236"/>
      <c r="X120" s="236"/>
      <c r="Y120" s="236"/>
      <c r="Z120" s="236"/>
      <c r="AA120" s="236"/>
      <c r="AB120" s="236"/>
      <c r="AC120" s="236"/>
      <c r="AD120" s="236"/>
      <c r="AE120" s="236"/>
      <c r="AF120" s="236"/>
      <c r="AG120" s="236"/>
      <c r="AH120" s="236"/>
      <c r="AI120" s="236"/>
      <c r="AJ120" s="236"/>
      <c r="AK120" s="236"/>
      <c r="AL120" s="236"/>
      <c r="AM120" s="242"/>
      <c r="AN120" s="236"/>
      <c r="AO120" s="236"/>
      <c r="AP120" s="236"/>
    </row>
    <row r="121" spans="1:42" s="243" customFormat="1" x14ac:dyDescent="0.2">
      <c r="A121" s="253" t="s">
        <v>1952</v>
      </c>
      <c r="B121" s="262" t="s">
        <v>951</v>
      </c>
      <c r="C121" s="262" t="s">
        <v>854</v>
      </c>
      <c r="D121" s="262" t="s">
        <v>854</v>
      </c>
      <c r="E121" s="262"/>
      <c r="F121" s="262"/>
      <c r="G121" s="236"/>
      <c r="H121" s="241" t="s">
        <v>984</v>
      </c>
      <c r="I121" s="241" t="s">
        <v>984</v>
      </c>
      <c r="J121" s="236"/>
      <c r="K121" s="240"/>
      <c r="L121" s="241" t="s">
        <v>984</v>
      </c>
      <c r="M121" s="241" t="s">
        <v>984</v>
      </c>
      <c r="N121" s="236"/>
      <c r="O121" s="241" t="s">
        <v>984</v>
      </c>
      <c r="P121" s="241" t="s">
        <v>984</v>
      </c>
      <c r="Q121" s="236"/>
      <c r="R121" s="236"/>
      <c r="S121" s="241" t="s">
        <v>984</v>
      </c>
      <c r="T121" s="236"/>
      <c r="U121" s="241" t="s">
        <v>984</v>
      </c>
      <c r="V121" s="236"/>
      <c r="W121" s="241" t="s">
        <v>984</v>
      </c>
      <c r="X121" s="241" t="s">
        <v>984</v>
      </c>
      <c r="Y121" s="236"/>
      <c r="Z121" s="236"/>
      <c r="AA121" s="241" t="s">
        <v>984</v>
      </c>
      <c r="AB121" s="241" t="s">
        <v>984</v>
      </c>
      <c r="AC121" s="241" t="s">
        <v>984</v>
      </c>
      <c r="AD121" s="236"/>
      <c r="AE121" s="236"/>
      <c r="AF121" s="236"/>
      <c r="AG121" s="236"/>
      <c r="AH121" s="241" t="s">
        <v>984</v>
      </c>
      <c r="AI121" s="236"/>
      <c r="AJ121" s="236"/>
      <c r="AK121" s="241" t="s">
        <v>984</v>
      </c>
      <c r="AL121" s="236"/>
      <c r="AM121" s="269" t="s">
        <v>984</v>
      </c>
      <c r="AN121" s="241" t="s">
        <v>984</v>
      </c>
      <c r="AO121" s="241" t="s">
        <v>984</v>
      </c>
      <c r="AP121" s="241" t="s">
        <v>984</v>
      </c>
    </row>
    <row r="122" spans="1:42" s="243" customFormat="1" x14ac:dyDescent="0.2">
      <c r="A122" s="253" t="s">
        <v>1953</v>
      </c>
      <c r="B122" s="262" t="s">
        <v>951</v>
      </c>
      <c r="C122" s="262" t="s">
        <v>854</v>
      </c>
      <c r="D122" s="262" t="s">
        <v>854</v>
      </c>
      <c r="E122" s="262"/>
      <c r="F122" s="262"/>
      <c r="G122" s="236"/>
      <c r="H122" s="236"/>
      <c r="I122" s="236"/>
      <c r="J122" s="236"/>
      <c r="K122" s="240"/>
      <c r="L122" s="236"/>
      <c r="M122" s="236"/>
      <c r="N122" s="236"/>
      <c r="O122" s="236"/>
      <c r="P122" s="241" t="s">
        <v>984</v>
      </c>
      <c r="Q122" s="236"/>
      <c r="R122" s="236"/>
      <c r="S122" s="236"/>
      <c r="T122" s="236"/>
      <c r="U122" s="236"/>
      <c r="V122" s="236"/>
      <c r="W122" s="236"/>
      <c r="X122" s="236"/>
      <c r="Y122" s="236"/>
      <c r="Z122" s="236"/>
      <c r="AA122" s="236"/>
      <c r="AB122" s="236"/>
      <c r="AC122" s="241" t="s">
        <v>984</v>
      </c>
      <c r="AD122" s="236"/>
      <c r="AE122" s="236"/>
      <c r="AF122" s="236"/>
      <c r="AG122" s="236"/>
      <c r="AH122" s="236"/>
      <c r="AI122" s="236"/>
      <c r="AJ122" s="236"/>
      <c r="AK122" s="236"/>
      <c r="AL122" s="236"/>
      <c r="AM122" s="242"/>
      <c r="AN122" s="236"/>
      <c r="AO122" s="236"/>
      <c r="AP122" s="241" t="s">
        <v>984</v>
      </c>
    </row>
    <row r="123" spans="1:42" s="243" customFormat="1" x14ac:dyDescent="0.2">
      <c r="A123" s="253" t="s">
        <v>1954</v>
      </c>
      <c r="B123" s="262" t="s">
        <v>951</v>
      </c>
      <c r="C123" s="262" t="s">
        <v>854</v>
      </c>
      <c r="D123" s="262" t="s">
        <v>854</v>
      </c>
      <c r="E123" s="262"/>
      <c r="F123" s="262"/>
      <c r="G123" s="236"/>
      <c r="H123" s="236"/>
      <c r="I123" s="236"/>
      <c r="J123" s="236"/>
      <c r="K123" s="240"/>
      <c r="L123" s="236"/>
      <c r="M123" s="236"/>
      <c r="N123" s="236"/>
      <c r="O123" s="236"/>
      <c r="P123" s="241" t="s">
        <v>984</v>
      </c>
      <c r="Q123" s="236"/>
      <c r="R123" s="236"/>
      <c r="S123" s="236"/>
      <c r="T123" s="236"/>
      <c r="U123" s="236"/>
      <c r="V123" s="236"/>
      <c r="W123" s="236"/>
      <c r="X123" s="236"/>
      <c r="Y123" s="236"/>
      <c r="Z123" s="236"/>
      <c r="AA123" s="236"/>
      <c r="AB123" s="236"/>
      <c r="AC123" s="241" t="s">
        <v>984</v>
      </c>
      <c r="AD123" s="236"/>
      <c r="AE123" s="236"/>
      <c r="AF123" s="236"/>
      <c r="AG123" s="236"/>
      <c r="AH123" s="236"/>
      <c r="AI123" s="236"/>
      <c r="AJ123" s="236"/>
      <c r="AK123" s="236"/>
      <c r="AL123" s="236"/>
      <c r="AM123" s="242"/>
      <c r="AN123" s="236"/>
      <c r="AO123" s="236"/>
      <c r="AP123" s="241" t="s">
        <v>984</v>
      </c>
    </row>
    <row r="124" spans="1:42" x14ac:dyDescent="0.2">
      <c r="A124" s="232" t="s">
        <v>1955</v>
      </c>
      <c r="B124" s="264" t="s">
        <v>1956</v>
      </c>
      <c r="C124" s="285" t="s">
        <v>234</v>
      </c>
      <c r="D124" s="285" t="s">
        <v>234</v>
      </c>
      <c r="E124" s="264"/>
      <c r="F124" s="264"/>
      <c r="G124" s="148"/>
      <c r="H124" s="148"/>
      <c r="I124" s="148"/>
      <c r="J124" s="148"/>
      <c r="K124" s="227"/>
      <c r="L124" s="148"/>
      <c r="M124" s="148"/>
      <c r="N124" s="148"/>
      <c r="O124" s="148"/>
      <c r="P124" s="148"/>
      <c r="Q124" s="148"/>
      <c r="R124" s="148"/>
      <c r="S124" s="148"/>
      <c r="T124" s="148"/>
      <c r="U124" s="148"/>
      <c r="V124" s="148"/>
      <c r="W124" s="148"/>
      <c r="X124" s="148"/>
      <c r="Y124" s="227"/>
      <c r="Z124" s="148"/>
      <c r="AA124" s="148"/>
      <c r="AB124" s="148"/>
      <c r="AC124" s="148"/>
      <c r="AD124" s="148">
        <v>1</v>
      </c>
      <c r="AE124" s="148"/>
      <c r="AF124" s="148"/>
      <c r="AG124" s="148"/>
      <c r="AH124" s="148"/>
      <c r="AI124" s="148">
        <v>1</v>
      </c>
      <c r="AJ124" s="148"/>
      <c r="AK124" s="148"/>
      <c r="AL124" s="148"/>
      <c r="AM124" s="147"/>
      <c r="AN124" s="148"/>
      <c r="AO124" s="148"/>
      <c r="AP124" s="148"/>
    </row>
    <row r="125" spans="1:42" x14ac:dyDescent="0.2">
      <c r="A125" s="234" t="s">
        <v>1957</v>
      </c>
      <c r="B125" s="234" t="s">
        <v>1958</v>
      </c>
      <c r="C125" s="234" t="s">
        <v>234</v>
      </c>
      <c r="D125" s="234" t="s">
        <v>234</v>
      </c>
      <c r="E125" s="234"/>
      <c r="F125" s="234"/>
      <c r="G125" s="234">
        <v>1</v>
      </c>
      <c r="H125" s="234"/>
      <c r="I125" s="234"/>
      <c r="J125" s="234"/>
      <c r="K125" s="235"/>
      <c r="L125" s="234"/>
      <c r="M125" s="234"/>
      <c r="N125" s="234"/>
      <c r="O125" s="234"/>
      <c r="P125" s="234"/>
      <c r="Q125" s="234"/>
      <c r="R125" s="234"/>
      <c r="S125" s="234"/>
      <c r="T125" s="234"/>
      <c r="U125" s="234"/>
      <c r="V125" s="234"/>
      <c r="W125" s="234"/>
      <c r="X125" s="234"/>
      <c r="Y125" s="234"/>
      <c r="Z125" s="234"/>
      <c r="AA125" s="234"/>
      <c r="AB125" s="234"/>
      <c r="AC125" s="234"/>
      <c r="AD125" s="234"/>
      <c r="AE125" s="234"/>
      <c r="AF125" s="234"/>
      <c r="AG125" s="234"/>
      <c r="AH125" s="234"/>
      <c r="AI125" s="234"/>
      <c r="AJ125" s="234" t="s">
        <v>1821</v>
      </c>
      <c r="AK125" s="234"/>
      <c r="AL125" s="234"/>
      <c r="AM125" s="234"/>
      <c r="AN125" s="234"/>
      <c r="AO125" s="234"/>
      <c r="AP125" s="234"/>
    </row>
    <row r="126" spans="1:42" x14ac:dyDescent="0.2">
      <c r="A126" s="226" t="s">
        <v>1959</v>
      </c>
      <c r="B126" s="232" t="s">
        <v>1960</v>
      </c>
      <c r="C126" s="148" t="s">
        <v>234</v>
      </c>
      <c r="D126" s="148" t="s">
        <v>234</v>
      </c>
      <c r="E126" s="232"/>
      <c r="F126" s="232"/>
      <c r="G126" s="148"/>
      <c r="H126" s="148"/>
      <c r="I126" s="148"/>
      <c r="J126" s="148">
        <v>1</v>
      </c>
      <c r="K126" s="227"/>
      <c r="L126" s="148"/>
      <c r="M126" s="148"/>
      <c r="N126" s="148"/>
      <c r="O126" s="148"/>
      <c r="P126" s="148"/>
      <c r="Q126" s="148">
        <v>1</v>
      </c>
      <c r="R126" s="148"/>
      <c r="S126" s="148"/>
      <c r="T126" s="148"/>
      <c r="U126" s="148"/>
      <c r="V126" s="148"/>
      <c r="W126" s="148"/>
      <c r="X126" s="148">
        <v>1</v>
      </c>
      <c r="Y126" s="227"/>
      <c r="Z126" s="148"/>
      <c r="AA126" s="148"/>
      <c r="AB126" s="148"/>
      <c r="AC126" s="148">
        <v>1</v>
      </c>
      <c r="AD126" s="148"/>
      <c r="AE126" s="148"/>
      <c r="AF126" s="148"/>
      <c r="AG126" s="148"/>
      <c r="AH126" s="148"/>
      <c r="AI126" s="148"/>
      <c r="AJ126" s="148"/>
      <c r="AK126" s="148"/>
      <c r="AL126" s="148"/>
      <c r="AM126" s="147"/>
      <c r="AN126" s="148"/>
      <c r="AO126" s="148"/>
      <c r="AP126" s="148">
        <v>1</v>
      </c>
    </row>
    <row r="127" spans="1:42" x14ac:dyDescent="0.2">
      <c r="A127" s="232" t="s">
        <v>1079</v>
      </c>
      <c r="B127" s="250" t="s">
        <v>1961</v>
      </c>
      <c r="C127" s="251">
        <v>-6.2</v>
      </c>
      <c r="D127" s="251">
        <v>22.2</v>
      </c>
      <c r="E127" s="286">
        <v>-8.6999999999999993</v>
      </c>
      <c r="F127" s="250"/>
      <c r="G127" s="148"/>
      <c r="H127" s="148"/>
      <c r="I127" s="148"/>
      <c r="J127" s="148"/>
      <c r="K127" s="227"/>
      <c r="L127" s="148"/>
      <c r="M127" s="148"/>
      <c r="N127" s="148"/>
      <c r="O127" s="148"/>
      <c r="P127" s="148"/>
      <c r="Q127" s="148"/>
      <c r="R127" s="148"/>
      <c r="S127" s="148"/>
      <c r="T127" s="148"/>
      <c r="U127" s="148"/>
      <c r="V127" s="148"/>
      <c r="W127" s="148"/>
      <c r="X127" s="148"/>
      <c r="Y127" s="148"/>
      <c r="Z127" s="148"/>
      <c r="AA127" s="148"/>
      <c r="AB127" s="148"/>
      <c r="AC127" s="148"/>
      <c r="AD127" s="148">
        <v>1</v>
      </c>
      <c r="AE127" s="148"/>
      <c r="AF127" s="148"/>
      <c r="AG127" s="148"/>
      <c r="AH127" s="148"/>
      <c r="AI127" s="148">
        <v>1</v>
      </c>
      <c r="AJ127" s="148"/>
      <c r="AK127" s="148"/>
      <c r="AL127" s="148"/>
      <c r="AM127" s="147"/>
      <c r="AN127" s="148"/>
      <c r="AO127" s="148"/>
      <c r="AP127" s="148"/>
    </row>
    <row r="128" spans="1:42" x14ac:dyDescent="0.2">
      <c r="A128" s="232" t="s">
        <v>1962</v>
      </c>
      <c r="B128" s="250" t="s">
        <v>1963</v>
      </c>
      <c r="C128" s="251">
        <v>9.1</v>
      </c>
      <c r="D128" s="251">
        <v>18.600000000000001</v>
      </c>
      <c r="E128" s="250"/>
      <c r="F128" s="250"/>
      <c r="G128" s="148"/>
      <c r="H128" s="148"/>
      <c r="I128" s="148"/>
      <c r="J128" s="148"/>
      <c r="K128" s="227"/>
      <c r="L128" s="148"/>
      <c r="M128" s="148"/>
      <c r="N128" s="148"/>
      <c r="O128" s="148"/>
      <c r="P128" s="148"/>
      <c r="Q128" s="148"/>
      <c r="R128" s="148"/>
      <c r="S128" s="148"/>
      <c r="T128" s="148"/>
      <c r="U128" s="148"/>
      <c r="V128" s="148"/>
      <c r="W128" s="148"/>
      <c r="X128" s="148"/>
      <c r="Y128" s="148"/>
      <c r="Z128" s="148"/>
      <c r="AA128" s="148"/>
      <c r="AB128" s="148"/>
      <c r="AC128" s="148"/>
      <c r="AD128" s="148">
        <v>1</v>
      </c>
      <c r="AE128" s="148"/>
      <c r="AF128" s="148"/>
      <c r="AG128" s="148"/>
      <c r="AH128" s="148"/>
      <c r="AI128" s="148">
        <v>1</v>
      </c>
      <c r="AJ128" s="148"/>
      <c r="AK128" s="148"/>
      <c r="AL128" s="148"/>
      <c r="AM128" s="147"/>
      <c r="AN128" s="148"/>
      <c r="AO128" s="148"/>
      <c r="AP128" s="148"/>
    </row>
    <row r="129" spans="1:43" x14ac:dyDescent="0.2">
      <c r="A129" s="232" t="s">
        <v>1964</v>
      </c>
      <c r="B129" s="250" t="s">
        <v>1965</v>
      </c>
      <c r="C129" s="251">
        <v>-4.9000000000000004</v>
      </c>
      <c r="D129" s="251">
        <v>24</v>
      </c>
      <c r="E129" s="250"/>
      <c r="F129" s="250"/>
      <c r="G129" s="148"/>
      <c r="H129" s="148"/>
      <c r="I129" s="148"/>
      <c r="J129" s="148"/>
      <c r="K129" s="227"/>
      <c r="L129" s="148"/>
      <c r="M129" s="148"/>
      <c r="N129" s="148"/>
      <c r="O129" s="148"/>
      <c r="P129" s="148"/>
      <c r="Q129" s="148">
        <v>1</v>
      </c>
      <c r="R129" s="148"/>
      <c r="S129" s="148"/>
      <c r="T129" s="148"/>
      <c r="U129" s="148"/>
      <c r="V129" s="148"/>
      <c r="W129" s="148"/>
      <c r="X129" s="148"/>
      <c r="Y129" s="148"/>
      <c r="Z129" s="148"/>
      <c r="AA129" s="148"/>
      <c r="AB129" s="148"/>
      <c r="AC129" s="148"/>
      <c r="AD129" s="148">
        <v>1</v>
      </c>
      <c r="AE129" s="148"/>
      <c r="AF129" s="148"/>
      <c r="AG129" s="148"/>
      <c r="AH129" s="148"/>
      <c r="AI129" s="148">
        <v>1</v>
      </c>
      <c r="AJ129" s="148"/>
      <c r="AK129" s="148"/>
      <c r="AL129" s="148"/>
      <c r="AM129" s="147"/>
      <c r="AN129" s="148"/>
      <c r="AO129" s="148"/>
      <c r="AP129" s="148"/>
    </row>
    <row r="130" spans="1:43" x14ac:dyDescent="0.2">
      <c r="A130" s="274" t="s">
        <v>1966</v>
      </c>
      <c r="B130" s="287" t="s">
        <v>1965</v>
      </c>
      <c r="C130" s="288" t="s">
        <v>854</v>
      </c>
      <c r="D130" s="288" t="s">
        <v>854</v>
      </c>
      <c r="E130" s="289"/>
      <c r="F130" s="289"/>
      <c r="G130" s="236"/>
      <c r="H130" s="236"/>
      <c r="I130" s="236"/>
      <c r="J130" s="236"/>
      <c r="K130" s="240"/>
      <c r="L130" s="236"/>
      <c r="M130" s="236"/>
      <c r="N130" s="236"/>
      <c r="O130" s="236"/>
      <c r="P130" s="236"/>
      <c r="Q130" s="236"/>
      <c r="R130" s="236"/>
      <c r="S130" s="236"/>
      <c r="T130" s="236"/>
      <c r="U130" s="236"/>
      <c r="V130" s="236"/>
      <c r="W130" s="236"/>
      <c r="X130" s="236"/>
      <c r="Y130" s="236"/>
      <c r="Z130" s="236"/>
      <c r="AA130" s="236"/>
      <c r="AB130" s="236"/>
      <c r="AC130" s="236"/>
      <c r="AD130" s="236"/>
      <c r="AE130" s="236"/>
      <c r="AF130" s="236"/>
      <c r="AG130" s="236">
        <v>1</v>
      </c>
      <c r="AH130" s="236"/>
      <c r="AI130" s="236"/>
      <c r="AJ130" s="236"/>
      <c r="AK130" s="236"/>
      <c r="AL130" s="236"/>
      <c r="AM130" s="242"/>
      <c r="AN130" s="236"/>
      <c r="AO130" s="236"/>
      <c r="AP130" s="236"/>
    </row>
    <row r="131" spans="1:43" x14ac:dyDescent="0.2">
      <c r="A131" s="232" t="s">
        <v>123</v>
      </c>
      <c r="B131" s="250" t="s">
        <v>1967</v>
      </c>
      <c r="C131" s="251">
        <v>5.4</v>
      </c>
      <c r="D131" s="251">
        <v>21.4</v>
      </c>
      <c r="E131" s="286">
        <v>-4.8</v>
      </c>
      <c r="F131" s="250"/>
      <c r="G131" s="148"/>
      <c r="H131" s="148"/>
      <c r="I131" s="148"/>
      <c r="J131" s="148"/>
      <c r="K131" s="227"/>
      <c r="L131" s="148"/>
      <c r="M131" s="148"/>
      <c r="N131" s="148"/>
      <c r="O131" s="148"/>
      <c r="P131" s="148"/>
      <c r="Q131" s="148"/>
      <c r="R131" s="148"/>
      <c r="S131" s="148"/>
      <c r="T131" s="148"/>
      <c r="U131" s="148"/>
      <c r="V131" s="148"/>
      <c r="W131" s="148"/>
      <c r="X131" s="148"/>
      <c r="Y131" s="148"/>
      <c r="Z131" s="148"/>
      <c r="AA131" s="148"/>
      <c r="AB131" s="148"/>
      <c r="AC131" s="148"/>
      <c r="AD131" s="148">
        <v>1</v>
      </c>
      <c r="AE131" s="148"/>
      <c r="AF131" s="148"/>
      <c r="AG131" s="148"/>
      <c r="AH131" s="148"/>
      <c r="AI131" s="148">
        <v>1</v>
      </c>
      <c r="AJ131" s="148"/>
      <c r="AK131" s="148"/>
      <c r="AL131" s="148"/>
      <c r="AM131" s="147"/>
      <c r="AN131" s="148"/>
      <c r="AO131" s="148"/>
      <c r="AP131" s="148"/>
    </row>
    <row r="132" spans="1:43" s="120" customFormat="1" x14ac:dyDescent="0.2">
      <c r="A132" s="290" t="s">
        <v>1968</v>
      </c>
      <c r="B132" s="290" t="s">
        <v>1969</v>
      </c>
      <c r="C132" s="290" t="s">
        <v>234</v>
      </c>
      <c r="D132" s="290" t="s">
        <v>234</v>
      </c>
      <c r="E132" s="290"/>
      <c r="F132" s="290"/>
      <c r="G132" s="234"/>
      <c r="H132" s="234"/>
      <c r="I132" s="234"/>
      <c r="J132" s="234"/>
      <c r="K132" s="235"/>
      <c r="L132" s="234"/>
      <c r="M132" s="234">
        <v>1</v>
      </c>
      <c r="N132" s="234"/>
      <c r="O132" s="234"/>
      <c r="P132" s="234"/>
      <c r="Q132" s="234"/>
      <c r="R132" s="234"/>
      <c r="S132" s="234"/>
      <c r="T132" s="234"/>
      <c r="U132" s="234"/>
      <c r="V132" s="234"/>
      <c r="W132" s="234"/>
      <c r="X132" s="234"/>
      <c r="Y132" s="234"/>
      <c r="Z132" s="234"/>
      <c r="AA132" s="234"/>
      <c r="AB132" s="234"/>
      <c r="AC132" s="234"/>
      <c r="AD132" s="234" t="s">
        <v>1970</v>
      </c>
      <c r="AE132" s="234"/>
      <c r="AF132" s="234"/>
      <c r="AG132" s="234"/>
      <c r="AH132" s="234"/>
      <c r="AI132" s="234" t="s">
        <v>1821</v>
      </c>
      <c r="AJ132" s="234" t="s">
        <v>1821</v>
      </c>
      <c r="AK132" s="234"/>
      <c r="AL132" s="234"/>
      <c r="AM132" s="234"/>
      <c r="AN132" s="234"/>
      <c r="AO132" s="234"/>
      <c r="AP132" s="234"/>
    </row>
    <row r="133" spans="1:43" x14ac:dyDescent="0.2">
      <c r="A133" s="232" t="s">
        <v>1971</v>
      </c>
      <c r="B133" s="291" t="s">
        <v>1972</v>
      </c>
      <c r="C133" s="267">
        <v>14</v>
      </c>
      <c r="D133" s="148">
        <v>23.1</v>
      </c>
      <c r="E133" s="232"/>
      <c r="F133" s="232"/>
      <c r="G133" s="148"/>
      <c r="H133" s="148"/>
      <c r="I133" s="148"/>
      <c r="J133" s="148"/>
      <c r="K133" s="292">
        <v>1</v>
      </c>
      <c r="L133" s="148"/>
      <c r="M133" s="148"/>
      <c r="N133" s="148"/>
      <c r="O133" s="148"/>
      <c r="P133" s="148"/>
      <c r="Q133" s="148"/>
      <c r="R133" s="148"/>
      <c r="S133" s="148"/>
      <c r="T133" s="148"/>
      <c r="U133" s="148"/>
      <c r="V133" s="148"/>
      <c r="W133" s="148"/>
      <c r="X133" s="148"/>
      <c r="Y133" s="148"/>
      <c r="Z133" s="148"/>
      <c r="AA133" s="148"/>
      <c r="AB133" s="148"/>
      <c r="AC133" s="148"/>
      <c r="AD133" s="148"/>
      <c r="AE133" s="148"/>
      <c r="AF133" s="148"/>
      <c r="AG133" s="148"/>
      <c r="AH133" s="148"/>
      <c r="AI133" s="148"/>
      <c r="AJ133" s="148"/>
      <c r="AK133" s="148"/>
      <c r="AL133" s="148"/>
      <c r="AM133" s="147"/>
      <c r="AN133" s="148"/>
      <c r="AO133" s="148"/>
      <c r="AP133" s="148"/>
    </row>
    <row r="134" spans="1:43" x14ac:dyDescent="0.2">
      <c r="A134" s="148" t="s">
        <v>60</v>
      </c>
      <c r="B134" s="251" t="s">
        <v>60</v>
      </c>
      <c r="C134" s="252">
        <v>1.8</v>
      </c>
      <c r="D134" s="252">
        <v>26.5</v>
      </c>
      <c r="E134" s="251"/>
      <c r="F134" s="251"/>
      <c r="G134" s="148"/>
      <c r="H134" s="148"/>
      <c r="I134" s="148"/>
      <c r="J134" s="148"/>
      <c r="K134" s="227"/>
      <c r="L134" s="148"/>
      <c r="M134" s="148"/>
      <c r="N134" s="148"/>
      <c r="O134" s="148"/>
      <c r="P134" s="148"/>
      <c r="Q134" s="148"/>
      <c r="R134" s="148"/>
      <c r="S134" s="148"/>
      <c r="T134" s="148"/>
      <c r="U134" s="148"/>
      <c r="V134" s="148"/>
      <c r="W134" s="148"/>
      <c r="X134" s="148"/>
      <c r="Y134" s="148"/>
      <c r="Z134" s="148"/>
      <c r="AA134" s="148"/>
      <c r="AB134" s="148"/>
      <c r="AC134" s="148"/>
      <c r="AD134" s="148">
        <v>1</v>
      </c>
      <c r="AE134" s="148"/>
      <c r="AF134" s="148"/>
      <c r="AG134" s="148"/>
      <c r="AH134" s="148"/>
      <c r="AI134" s="148">
        <v>1</v>
      </c>
      <c r="AJ134" s="148"/>
      <c r="AK134" s="148"/>
      <c r="AL134" s="148"/>
      <c r="AM134" s="147"/>
      <c r="AN134" s="148"/>
      <c r="AO134" s="148"/>
      <c r="AP134" s="148"/>
      <c r="AQ134" s="120" t="s">
        <v>1973</v>
      </c>
    </row>
    <row r="135" spans="1:43" x14ac:dyDescent="0.2">
      <c r="A135" s="232" t="s">
        <v>1974</v>
      </c>
      <c r="B135" s="232" t="s">
        <v>120</v>
      </c>
      <c r="C135" s="148">
        <v>13.8</v>
      </c>
      <c r="D135" s="148">
        <v>21.7</v>
      </c>
      <c r="E135" s="232"/>
      <c r="F135" s="232"/>
      <c r="G135" s="148"/>
      <c r="H135" s="148"/>
      <c r="I135" s="148"/>
      <c r="J135" s="148"/>
      <c r="K135" s="227">
        <v>1</v>
      </c>
      <c r="L135" s="148"/>
      <c r="M135" s="148"/>
      <c r="N135" s="148"/>
      <c r="O135" s="148"/>
      <c r="P135" s="148"/>
      <c r="Q135" s="148"/>
      <c r="R135" s="148"/>
      <c r="S135" s="148"/>
      <c r="T135" s="148"/>
      <c r="U135" s="148"/>
      <c r="V135" s="148"/>
      <c r="W135" s="148"/>
      <c r="X135" s="148"/>
      <c r="Y135" s="148"/>
      <c r="Z135" s="148"/>
      <c r="AA135" s="148"/>
      <c r="AB135" s="148"/>
      <c r="AC135" s="148"/>
      <c r="AD135" s="148"/>
      <c r="AE135" s="148"/>
      <c r="AF135" s="148"/>
      <c r="AG135" s="148"/>
      <c r="AH135" s="148"/>
      <c r="AI135" s="148"/>
      <c r="AJ135" s="148"/>
      <c r="AK135" s="148"/>
      <c r="AL135" s="148"/>
      <c r="AM135" s="147"/>
      <c r="AN135" s="148"/>
      <c r="AO135" s="148"/>
      <c r="AP135" s="148"/>
    </row>
    <row r="136" spans="1:43" x14ac:dyDescent="0.2">
      <c r="A136" s="226" t="s">
        <v>1975</v>
      </c>
      <c r="B136" s="293" t="s">
        <v>1976</v>
      </c>
      <c r="C136" s="280">
        <v>16.5</v>
      </c>
      <c r="D136" s="225">
        <v>28.5</v>
      </c>
      <c r="E136" s="226"/>
      <c r="F136" s="226"/>
      <c r="G136" s="148"/>
      <c r="H136" s="148"/>
      <c r="I136" s="148"/>
      <c r="J136" s="148"/>
      <c r="K136" s="227"/>
      <c r="L136" s="148"/>
      <c r="M136" s="148"/>
      <c r="N136" s="148"/>
      <c r="O136" s="148"/>
      <c r="P136" s="148"/>
      <c r="Q136" s="148"/>
      <c r="R136" s="148"/>
      <c r="S136" s="148"/>
      <c r="T136" s="148"/>
      <c r="U136" s="148"/>
      <c r="V136" s="148"/>
      <c r="W136" s="148"/>
      <c r="X136" s="148"/>
      <c r="Y136" s="148"/>
      <c r="Z136" s="267">
        <v>1</v>
      </c>
      <c r="AA136" s="148"/>
      <c r="AB136" s="148"/>
      <c r="AC136" s="148"/>
      <c r="AD136" s="148"/>
      <c r="AE136" s="148"/>
      <c r="AF136" s="148"/>
      <c r="AG136" s="148"/>
      <c r="AH136" s="148"/>
      <c r="AI136" s="148"/>
      <c r="AJ136" s="148"/>
      <c r="AK136" s="148"/>
      <c r="AL136" s="148"/>
      <c r="AM136" s="147"/>
      <c r="AN136" s="148"/>
      <c r="AO136" s="148"/>
      <c r="AP136" s="148"/>
    </row>
    <row r="137" spans="1:43" x14ac:dyDescent="0.2">
      <c r="A137" s="232" t="s">
        <v>1977</v>
      </c>
      <c r="B137" s="294" t="s">
        <v>1978</v>
      </c>
      <c r="C137" s="295">
        <v>14</v>
      </c>
      <c r="D137" s="252">
        <v>21.8</v>
      </c>
      <c r="E137" s="263"/>
      <c r="F137" s="263"/>
      <c r="G137" s="232"/>
      <c r="H137" s="148"/>
      <c r="I137" s="148"/>
      <c r="J137" s="148"/>
      <c r="K137" s="227"/>
      <c r="L137" s="148"/>
      <c r="M137" s="148"/>
      <c r="N137" s="148"/>
      <c r="O137" s="148"/>
      <c r="P137" s="148"/>
      <c r="Q137" s="148"/>
      <c r="R137" s="148"/>
      <c r="S137" s="148"/>
      <c r="T137" s="148"/>
      <c r="U137" s="148"/>
      <c r="V137" s="148"/>
      <c r="W137" s="148"/>
      <c r="X137" s="148"/>
      <c r="Y137" s="148">
        <v>1</v>
      </c>
      <c r="Z137" s="148"/>
      <c r="AA137" s="148"/>
      <c r="AB137" s="148"/>
      <c r="AC137" s="148"/>
      <c r="AD137" s="148"/>
      <c r="AE137" s="148"/>
      <c r="AF137" s="148"/>
      <c r="AG137" s="148"/>
      <c r="AH137" s="148"/>
      <c r="AI137" s="148"/>
      <c r="AJ137" s="148"/>
      <c r="AK137" s="148"/>
      <c r="AL137" s="267">
        <v>1</v>
      </c>
      <c r="AM137" s="147"/>
      <c r="AN137" s="148"/>
      <c r="AO137" s="148"/>
      <c r="AP137" s="148"/>
    </row>
    <row r="138" spans="1:43" x14ac:dyDescent="0.2">
      <c r="A138" s="232" t="s">
        <v>1979</v>
      </c>
      <c r="B138" s="232" t="s">
        <v>1980</v>
      </c>
      <c r="C138" s="148">
        <v>-0.4</v>
      </c>
      <c r="D138" s="148">
        <v>27.7</v>
      </c>
      <c r="E138" s="232"/>
      <c r="F138" s="232"/>
      <c r="G138" s="296"/>
      <c r="H138" s="148"/>
      <c r="I138" s="148">
        <v>1</v>
      </c>
      <c r="J138" s="148"/>
      <c r="K138" s="227"/>
      <c r="L138" s="148"/>
      <c r="M138" s="148"/>
      <c r="N138" s="148"/>
      <c r="O138" s="148"/>
      <c r="P138" s="148"/>
      <c r="Q138" s="148">
        <v>1</v>
      </c>
      <c r="R138" s="148"/>
      <c r="S138" s="148">
        <v>1</v>
      </c>
      <c r="T138" s="148"/>
      <c r="U138" s="148"/>
      <c r="V138" s="148"/>
      <c r="W138" s="148"/>
      <c r="X138" s="148"/>
      <c r="Y138" s="148"/>
      <c r="Z138" s="148"/>
      <c r="AA138" s="148"/>
      <c r="AB138" s="148"/>
      <c r="AC138" s="148"/>
      <c r="AD138" s="148"/>
      <c r="AE138" s="148"/>
      <c r="AF138" s="148"/>
      <c r="AG138" s="148"/>
      <c r="AH138" s="148"/>
      <c r="AI138" s="148"/>
      <c r="AJ138" s="148"/>
      <c r="AK138" s="148"/>
      <c r="AL138" s="148"/>
      <c r="AM138" s="147">
        <v>1</v>
      </c>
      <c r="AN138" s="148">
        <v>1</v>
      </c>
      <c r="AO138" s="148"/>
      <c r="AP138" s="148"/>
    </row>
    <row r="139" spans="1:43" x14ac:dyDescent="0.2">
      <c r="A139" s="226" t="s">
        <v>1981</v>
      </c>
      <c r="B139" s="293" t="s">
        <v>90</v>
      </c>
      <c r="C139" s="280">
        <v>15.6</v>
      </c>
      <c r="D139" s="225">
        <v>27</v>
      </c>
      <c r="E139" s="226"/>
      <c r="F139" s="226"/>
      <c r="G139" s="148"/>
      <c r="H139" s="148"/>
      <c r="I139" s="148"/>
      <c r="J139" s="148"/>
      <c r="K139" s="227"/>
      <c r="L139" s="148"/>
      <c r="M139" s="148"/>
      <c r="N139" s="148"/>
      <c r="O139" s="267">
        <v>1</v>
      </c>
      <c r="P139" s="267">
        <v>1</v>
      </c>
      <c r="Q139" s="148"/>
      <c r="R139" s="148"/>
      <c r="S139" s="148"/>
      <c r="T139" s="148"/>
      <c r="U139" s="148"/>
      <c r="V139" s="148"/>
      <c r="W139" s="148"/>
      <c r="X139" s="148"/>
      <c r="Y139" s="148"/>
      <c r="Z139" s="148"/>
      <c r="AA139" s="148"/>
      <c r="AB139" s="148"/>
      <c r="AC139" s="148"/>
      <c r="AD139" s="148">
        <v>1</v>
      </c>
      <c r="AE139" s="148"/>
      <c r="AF139" s="148"/>
      <c r="AG139" s="148"/>
      <c r="AH139" s="148"/>
      <c r="AI139" s="148">
        <v>1</v>
      </c>
      <c r="AJ139" s="148"/>
      <c r="AK139" s="148"/>
      <c r="AL139" s="148"/>
      <c r="AM139" s="147"/>
      <c r="AN139" s="148"/>
      <c r="AO139" s="148"/>
      <c r="AP139" s="148"/>
    </row>
    <row r="140" spans="1:43" s="243" customFormat="1" x14ac:dyDescent="0.2">
      <c r="A140" s="237" t="s">
        <v>1982</v>
      </c>
      <c r="B140" s="239" t="s">
        <v>90</v>
      </c>
      <c r="C140" s="238" t="s">
        <v>854</v>
      </c>
      <c r="D140" s="238" t="s">
        <v>854</v>
      </c>
      <c r="E140" s="239"/>
      <c r="F140" s="239"/>
      <c r="G140" s="236"/>
      <c r="H140" s="236"/>
      <c r="I140" s="236"/>
      <c r="J140" s="236"/>
      <c r="K140" s="240"/>
      <c r="L140" s="236"/>
      <c r="M140" s="236"/>
      <c r="N140" s="236"/>
      <c r="O140" s="241" t="s">
        <v>984</v>
      </c>
      <c r="P140" s="236"/>
      <c r="Q140" s="236"/>
      <c r="R140" s="236"/>
      <c r="S140" s="236"/>
      <c r="T140" s="236"/>
      <c r="U140" s="236"/>
      <c r="V140" s="236"/>
      <c r="W140" s="236"/>
      <c r="X140" s="236"/>
      <c r="Y140" s="236"/>
      <c r="Z140" s="236"/>
      <c r="AA140" s="236"/>
      <c r="AB140" s="236"/>
      <c r="AC140" s="236"/>
      <c r="AD140" s="236"/>
      <c r="AE140" s="236"/>
      <c r="AF140" s="236"/>
      <c r="AG140" s="236"/>
      <c r="AH140" s="236"/>
      <c r="AI140" s="236"/>
      <c r="AJ140" s="236"/>
      <c r="AK140" s="236"/>
      <c r="AL140" s="236"/>
      <c r="AM140" s="242"/>
      <c r="AN140" s="236"/>
      <c r="AO140" s="236"/>
      <c r="AP140" s="236"/>
    </row>
    <row r="141" spans="1:43" x14ac:dyDescent="0.2">
      <c r="A141" s="232" t="s">
        <v>1983</v>
      </c>
      <c r="B141" s="297" t="s">
        <v>437</v>
      </c>
      <c r="C141" s="298">
        <v>9.4</v>
      </c>
      <c r="D141" s="251">
        <v>28.8</v>
      </c>
      <c r="E141" s="250"/>
      <c r="F141" s="250"/>
      <c r="G141" s="148"/>
      <c r="H141" s="148"/>
      <c r="I141" s="148"/>
      <c r="J141" s="148">
        <v>1</v>
      </c>
      <c r="K141" s="227"/>
      <c r="L141" s="148">
        <v>1</v>
      </c>
      <c r="M141" s="267">
        <v>1</v>
      </c>
      <c r="N141" s="148">
        <v>1</v>
      </c>
      <c r="O141" s="148">
        <v>4</v>
      </c>
      <c r="P141" s="148">
        <v>2</v>
      </c>
      <c r="Q141" s="148">
        <v>3</v>
      </c>
      <c r="R141" s="148">
        <v>1</v>
      </c>
      <c r="S141" s="148"/>
      <c r="T141" s="148"/>
      <c r="U141" s="148">
        <v>1</v>
      </c>
      <c r="V141" s="148"/>
      <c r="W141" s="148"/>
      <c r="X141" s="148">
        <v>1</v>
      </c>
      <c r="Y141" s="148"/>
      <c r="Z141" s="148"/>
      <c r="AA141" s="147">
        <v>1</v>
      </c>
      <c r="AB141" s="267">
        <v>6</v>
      </c>
      <c r="AC141" s="147">
        <v>3</v>
      </c>
      <c r="AD141" s="148">
        <v>1</v>
      </c>
      <c r="AE141" s="148"/>
      <c r="AF141" s="148"/>
      <c r="AG141" s="148"/>
      <c r="AH141" s="148">
        <v>1</v>
      </c>
      <c r="AI141" s="148">
        <v>1</v>
      </c>
      <c r="AJ141" s="148"/>
      <c r="AK141" s="148"/>
      <c r="AL141" s="148"/>
      <c r="AM141" s="147">
        <v>1</v>
      </c>
      <c r="AN141" s="148">
        <v>2</v>
      </c>
      <c r="AO141" s="148">
        <v>1</v>
      </c>
      <c r="AP141" s="267">
        <v>1</v>
      </c>
    </row>
    <row r="142" spans="1:43" s="243" customFormat="1" x14ac:dyDescent="0.2">
      <c r="A142" s="253" t="s">
        <v>1984</v>
      </c>
      <c r="B142" s="272" t="s">
        <v>437</v>
      </c>
      <c r="C142" s="262" t="s">
        <v>854</v>
      </c>
      <c r="D142" s="262" t="s">
        <v>854</v>
      </c>
      <c r="E142" s="272"/>
      <c r="F142" s="272"/>
      <c r="G142" s="236"/>
      <c r="H142" s="236"/>
      <c r="I142" s="236"/>
      <c r="J142" s="236"/>
      <c r="K142" s="240"/>
      <c r="L142" s="236"/>
      <c r="M142" s="236"/>
      <c r="N142" s="236"/>
      <c r="O142" s="241" t="s">
        <v>984</v>
      </c>
      <c r="P142" s="241" t="s">
        <v>984</v>
      </c>
      <c r="Q142" s="236"/>
      <c r="R142" s="236"/>
      <c r="S142" s="236"/>
      <c r="T142" s="236"/>
      <c r="U142" s="236"/>
      <c r="V142" s="236"/>
      <c r="W142" s="236"/>
      <c r="X142" s="236"/>
      <c r="Y142" s="236"/>
      <c r="Z142" s="236"/>
      <c r="AA142" s="236"/>
      <c r="AB142" s="241" t="s">
        <v>984</v>
      </c>
      <c r="AC142" s="241" t="s">
        <v>984</v>
      </c>
      <c r="AD142" s="236"/>
      <c r="AE142" s="236"/>
      <c r="AF142" s="236"/>
      <c r="AG142" s="236"/>
      <c r="AH142" s="236"/>
      <c r="AI142" s="236"/>
      <c r="AJ142" s="236"/>
      <c r="AK142" s="236"/>
      <c r="AL142" s="236"/>
      <c r="AM142" s="242"/>
      <c r="AN142" s="241" t="s">
        <v>984</v>
      </c>
      <c r="AO142" s="236"/>
      <c r="AP142" s="241" t="s">
        <v>984</v>
      </c>
    </row>
    <row r="143" spans="1:43" s="243" customFormat="1" x14ac:dyDescent="0.2">
      <c r="A143" s="253" t="s">
        <v>1985</v>
      </c>
      <c r="B143" s="272" t="s">
        <v>437</v>
      </c>
      <c r="C143" s="262" t="s">
        <v>854</v>
      </c>
      <c r="D143" s="262" t="s">
        <v>854</v>
      </c>
      <c r="E143" s="272"/>
      <c r="F143" s="272"/>
      <c r="G143" s="236"/>
      <c r="H143" s="236"/>
      <c r="I143" s="236"/>
      <c r="J143" s="236"/>
      <c r="K143" s="240"/>
      <c r="L143" s="236"/>
      <c r="M143" s="236"/>
      <c r="N143" s="236"/>
      <c r="O143" s="241" t="s">
        <v>984</v>
      </c>
      <c r="P143" s="241" t="s">
        <v>984</v>
      </c>
      <c r="Q143" s="236"/>
      <c r="R143" s="236"/>
      <c r="S143" s="236"/>
      <c r="T143" s="236"/>
      <c r="U143" s="236"/>
      <c r="V143" s="236"/>
      <c r="W143" s="236"/>
      <c r="X143" s="236"/>
      <c r="Y143" s="236"/>
      <c r="Z143" s="236"/>
      <c r="AA143" s="236"/>
      <c r="AB143" s="241" t="s">
        <v>984</v>
      </c>
      <c r="AC143" s="241" t="s">
        <v>984</v>
      </c>
      <c r="AD143" s="236"/>
      <c r="AE143" s="236"/>
      <c r="AF143" s="236"/>
      <c r="AG143" s="236"/>
      <c r="AH143" s="236"/>
      <c r="AI143" s="236"/>
      <c r="AJ143" s="236"/>
      <c r="AK143" s="236"/>
      <c r="AL143" s="236"/>
      <c r="AM143" s="242"/>
      <c r="AN143" s="236"/>
      <c r="AO143" s="236"/>
      <c r="AP143" s="236"/>
    </row>
    <row r="144" spans="1:43" s="243" customFormat="1" x14ac:dyDescent="0.2">
      <c r="A144" s="253" t="s">
        <v>1986</v>
      </c>
      <c r="B144" s="272" t="s">
        <v>437</v>
      </c>
      <c r="C144" s="262" t="s">
        <v>854</v>
      </c>
      <c r="D144" s="262" t="s">
        <v>854</v>
      </c>
      <c r="E144" s="272"/>
      <c r="F144" s="272"/>
      <c r="G144" s="236"/>
      <c r="H144" s="236"/>
      <c r="I144" s="236"/>
      <c r="J144" s="236"/>
      <c r="K144" s="240"/>
      <c r="L144" s="236"/>
      <c r="M144" s="236"/>
      <c r="N144" s="236"/>
      <c r="O144" s="236"/>
      <c r="P144" s="236"/>
      <c r="Q144" s="241" t="s">
        <v>984</v>
      </c>
      <c r="R144" s="236"/>
      <c r="S144" s="236"/>
      <c r="T144" s="236"/>
      <c r="U144" s="236"/>
      <c r="V144" s="236"/>
      <c r="W144" s="236"/>
      <c r="X144" s="236"/>
      <c r="Y144" s="236"/>
      <c r="Z144" s="236"/>
      <c r="AA144" s="236"/>
      <c r="AB144" s="236"/>
      <c r="AC144" s="236"/>
      <c r="AD144" s="236"/>
      <c r="AE144" s="236"/>
      <c r="AF144" s="236"/>
      <c r="AG144" s="236"/>
      <c r="AH144" s="236"/>
      <c r="AI144" s="236"/>
      <c r="AJ144" s="236"/>
      <c r="AK144" s="236"/>
      <c r="AL144" s="236"/>
      <c r="AM144" s="242"/>
      <c r="AN144" s="236"/>
      <c r="AO144" s="236"/>
      <c r="AP144" s="236"/>
    </row>
    <row r="145" spans="1:43" s="243" customFormat="1" x14ac:dyDescent="0.2">
      <c r="A145" s="253" t="s">
        <v>1987</v>
      </c>
      <c r="B145" s="272" t="s">
        <v>437</v>
      </c>
      <c r="C145" s="262" t="s">
        <v>854</v>
      </c>
      <c r="D145" s="262" t="s">
        <v>854</v>
      </c>
      <c r="E145" s="272"/>
      <c r="F145" s="272"/>
      <c r="G145" s="236"/>
      <c r="H145" s="236"/>
      <c r="I145" s="236"/>
      <c r="J145" s="236"/>
      <c r="K145" s="240"/>
      <c r="L145" s="236"/>
      <c r="M145" s="236"/>
      <c r="N145" s="236"/>
      <c r="O145" s="236"/>
      <c r="P145" s="236"/>
      <c r="Q145" s="236"/>
      <c r="R145" s="241" t="s">
        <v>984</v>
      </c>
      <c r="S145" s="236"/>
      <c r="T145" s="236"/>
      <c r="U145" s="236"/>
      <c r="V145" s="236"/>
      <c r="W145" s="236"/>
      <c r="X145" s="236"/>
      <c r="Y145" s="236"/>
      <c r="Z145" s="236"/>
      <c r="AA145" s="236"/>
      <c r="AB145" s="241" t="s">
        <v>984</v>
      </c>
      <c r="AC145" s="236"/>
      <c r="AD145" s="236"/>
      <c r="AE145" s="236"/>
      <c r="AF145" s="236"/>
      <c r="AG145" s="236"/>
      <c r="AH145" s="236"/>
      <c r="AI145" s="236"/>
      <c r="AJ145" s="236"/>
      <c r="AK145" s="236"/>
      <c r="AL145" s="236"/>
      <c r="AM145" s="242"/>
      <c r="AN145" s="236"/>
      <c r="AO145" s="236"/>
      <c r="AP145" s="236"/>
    </row>
    <row r="146" spans="1:43" s="243" customFormat="1" x14ac:dyDescent="0.2">
      <c r="A146" s="237" t="s">
        <v>1988</v>
      </c>
      <c r="B146" s="254" t="s">
        <v>437</v>
      </c>
      <c r="C146" s="236" t="s">
        <v>854</v>
      </c>
      <c r="D146" s="236" t="s">
        <v>854</v>
      </c>
      <c r="E146" s="254"/>
      <c r="F146" s="254"/>
      <c r="G146" s="236"/>
      <c r="H146" s="236"/>
      <c r="I146" s="236"/>
      <c r="J146" s="236"/>
      <c r="K146" s="240"/>
      <c r="L146" s="236"/>
      <c r="M146" s="236"/>
      <c r="N146" s="236"/>
      <c r="O146" s="236"/>
      <c r="P146" s="236"/>
      <c r="Q146" s="236"/>
      <c r="R146" s="236"/>
      <c r="S146" s="236"/>
      <c r="T146" s="236"/>
      <c r="U146" s="236"/>
      <c r="V146" s="236"/>
      <c r="W146" s="236"/>
      <c r="X146" s="236"/>
      <c r="Y146" s="236"/>
      <c r="Z146" s="236"/>
      <c r="AA146" s="236"/>
      <c r="AB146" s="241" t="s">
        <v>984</v>
      </c>
      <c r="AC146" s="236"/>
      <c r="AD146" s="236"/>
      <c r="AE146" s="236"/>
      <c r="AF146" s="236"/>
      <c r="AG146" s="236"/>
      <c r="AH146" s="236"/>
      <c r="AI146" s="236"/>
      <c r="AJ146" s="236"/>
      <c r="AK146" s="236"/>
      <c r="AL146" s="236"/>
      <c r="AM146" s="242"/>
      <c r="AN146" s="236"/>
      <c r="AO146" s="236"/>
      <c r="AP146" s="236"/>
    </row>
    <row r="147" spans="1:43" s="243" customFormat="1" x14ac:dyDescent="0.2">
      <c r="A147" s="237" t="s">
        <v>1989</v>
      </c>
      <c r="B147" s="239" t="s">
        <v>437</v>
      </c>
      <c r="C147" s="238" t="s">
        <v>854</v>
      </c>
      <c r="D147" s="238" t="s">
        <v>854</v>
      </c>
      <c r="E147" s="239"/>
      <c r="F147" s="239"/>
      <c r="G147" s="236"/>
      <c r="H147" s="236"/>
      <c r="I147" s="236"/>
      <c r="J147" s="236"/>
      <c r="K147" s="240"/>
      <c r="L147" s="236"/>
      <c r="M147" s="236"/>
      <c r="N147" s="236"/>
      <c r="O147" s="241" t="s">
        <v>984</v>
      </c>
      <c r="P147" s="236"/>
      <c r="Q147" s="236"/>
      <c r="R147" s="236"/>
      <c r="S147" s="236"/>
      <c r="T147" s="236"/>
      <c r="U147" s="236"/>
      <c r="V147" s="236"/>
      <c r="W147" s="236"/>
      <c r="X147" s="236"/>
      <c r="Y147" s="236"/>
      <c r="Z147" s="236"/>
      <c r="AA147" s="236"/>
      <c r="AB147" s="241" t="s">
        <v>984</v>
      </c>
      <c r="AC147" s="236"/>
      <c r="AD147" s="236"/>
      <c r="AE147" s="236"/>
      <c r="AF147" s="236"/>
      <c r="AG147" s="236"/>
      <c r="AH147" s="236"/>
      <c r="AI147" s="236"/>
      <c r="AJ147" s="236"/>
      <c r="AK147" s="236"/>
      <c r="AL147" s="236"/>
      <c r="AM147" s="242"/>
      <c r="AN147" s="241" t="s">
        <v>984</v>
      </c>
      <c r="AO147" s="236"/>
      <c r="AP147" s="236"/>
    </row>
    <row r="148" spans="1:43" s="243" customFormat="1" x14ac:dyDescent="0.2">
      <c r="A148" s="237" t="s">
        <v>1990</v>
      </c>
      <c r="B148" s="239" t="s">
        <v>437</v>
      </c>
      <c r="C148" s="238" t="s">
        <v>854</v>
      </c>
      <c r="D148" s="238" t="s">
        <v>854</v>
      </c>
      <c r="E148" s="239"/>
      <c r="F148" s="239"/>
      <c r="G148" s="236"/>
      <c r="H148" s="236"/>
      <c r="I148" s="236"/>
      <c r="J148" s="236"/>
      <c r="K148" s="240"/>
      <c r="L148" s="236"/>
      <c r="M148" s="236"/>
      <c r="N148" s="236"/>
      <c r="O148" s="241" t="s">
        <v>984</v>
      </c>
      <c r="P148" s="236"/>
      <c r="Q148" s="241" t="s">
        <v>984</v>
      </c>
      <c r="R148" s="236"/>
      <c r="S148" s="236"/>
      <c r="T148" s="236"/>
      <c r="U148" s="236"/>
      <c r="V148" s="236"/>
      <c r="W148" s="236"/>
      <c r="X148" s="236"/>
      <c r="Y148" s="236"/>
      <c r="Z148" s="236"/>
      <c r="AA148" s="236"/>
      <c r="AB148" s="241" t="s">
        <v>984</v>
      </c>
      <c r="AC148" s="241" t="s">
        <v>984</v>
      </c>
      <c r="AD148" s="236"/>
      <c r="AE148" s="236"/>
      <c r="AF148" s="236"/>
      <c r="AG148" s="236"/>
      <c r="AH148" s="236"/>
      <c r="AI148" s="236"/>
      <c r="AJ148" s="236"/>
      <c r="AK148" s="236"/>
      <c r="AL148" s="236"/>
      <c r="AM148" s="242"/>
      <c r="AN148" s="236"/>
      <c r="AO148" s="236"/>
      <c r="AP148" s="236"/>
    </row>
    <row r="149" spans="1:43" x14ac:dyDescent="0.2">
      <c r="A149" s="226" t="s">
        <v>1991</v>
      </c>
      <c r="B149" s="148" t="s">
        <v>956</v>
      </c>
      <c r="C149" s="148" t="s">
        <v>234</v>
      </c>
      <c r="D149" s="148" t="s">
        <v>234</v>
      </c>
      <c r="E149" s="148"/>
      <c r="F149" s="148"/>
      <c r="G149" s="148"/>
      <c r="H149" s="148"/>
      <c r="I149" s="148"/>
      <c r="J149" s="148">
        <v>1</v>
      </c>
      <c r="K149" s="227"/>
      <c r="L149" s="148"/>
      <c r="M149" s="148"/>
      <c r="N149" s="148"/>
      <c r="O149" s="148"/>
      <c r="P149" s="148"/>
      <c r="Q149" s="148"/>
      <c r="R149" s="148"/>
      <c r="S149" s="148"/>
      <c r="T149" s="148"/>
      <c r="U149" s="148"/>
      <c r="V149" s="148"/>
      <c r="W149" s="148"/>
      <c r="X149" s="148">
        <v>1</v>
      </c>
      <c r="Y149" s="227"/>
      <c r="Z149" s="148">
        <v>1</v>
      </c>
      <c r="AA149" s="148">
        <v>1</v>
      </c>
      <c r="AB149" s="148"/>
      <c r="AC149" s="148"/>
      <c r="AD149" s="148"/>
      <c r="AE149" s="148">
        <v>1</v>
      </c>
      <c r="AF149" s="148"/>
      <c r="AG149" s="148"/>
      <c r="AH149" s="148"/>
      <c r="AI149" s="148"/>
      <c r="AJ149" s="148"/>
      <c r="AK149" s="148"/>
      <c r="AL149" s="148"/>
      <c r="AM149" s="147">
        <v>1</v>
      </c>
      <c r="AN149" s="148"/>
      <c r="AO149" s="148"/>
      <c r="AP149" s="148"/>
    </row>
    <row r="150" spans="1:43" x14ac:dyDescent="0.2">
      <c r="A150" s="232" t="s">
        <v>1992</v>
      </c>
      <c r="B150" s="232" t="s">
        <v>1993</v>
      </c>
      <c r="C150" s="148" t="s">
        <v>234</v>
      </c>
      <c r="D150" s="148" t="s">
        <v>234</v>
      </c>
      <c r="E150" s="232"/>
      <c r="F150" s="232"/>
      <c r="G150" s="148"/>
      <c r="H150" s="148"/>
      <c r="I150" s="148"/>
      <c r="J150" s="148"/>
      <c r="K150" s="227"/>
      <c r="L150" s="148" t="s">
        <v>1994</v>
      </c>
      <c r="M150" s="148"/>
      <c r="N150" s="148"/>
      <c r="O150" s="148" t="s">
        <v>1994</v>
      </c>
      <c r="P150" s="148" t="s">
        <v>1994</v>
      </c>
      <c r="Q150" s="148"/>
      <c r="R150" s="148"/>
      <c r="S150" s="148" t="s">
        <v>1994</v>
      </c>
      <c r="T150" s="148"/>
      <c r="U150" s="148"/>
      <c r="V150" s="148" t="s">
        <v>1994</v>
      </c>
      <c r="W150" s="148"/>
      <c r="X150" s="148"/>
      <c r="Y150" s="227"/>
      <c r="Z150" s="148"/>
      <c r="AA150" s="148" t="s">
        <v>1994</v>
      </c>
      <c r="AB150" s="148"/>
      <c r="AC150" s="148"/>
      <c r="AD150" s="148"/>
      <c r="AE150" s="148" t="s">
        <v>1904</v>
      </c>
      <c r="AF150" s="148"/>
      <c r="AG150" s="148"/>
      <c r="AH150" s="148" t="s">
        <v>1904</v>
      </c>
      <c r="AI150" s="148"/>
      <c r="AJ150" s="148"/>
      <c r="AK150" s="148"/>
      <c r="AL150" s="148"/>
      <c r="AM150" s="147"/>
      <c r="AN150" s="148"/>
      <c r="AO150" s="148" t="s">
        <v>1994</v>
      </c>
      <c r="AP150" s="148"/>
    </row>
    <row r="151" spans="1:43" x14ac:dyDescent="0.2">
      <c r="A151" s="299" t="s">
        <v>1995</v>
      </c>
      <c r="B151" s="300" t="s">
        <v>1996</v>
      </c>
      <c r="C151" s="251" t="s">
        <v>234</v>
      </c>
      <c r="D151" s="251" t="s">
        <v>234</v>
      </c>
      <c r="E151" s="251"/>
      <c r="F151" s="251"/>
      <c r="G151" s="148"/>
      <c r="H151" s="148"/>
      <c r="I151" s="148"/>
      <c r="J151" s="148"/>
      <c r="K151" s="227"/>
      <c r="L151" s="148"/>
      <c r="M151" s="148"/>
      <c r="N151" s="148"/>
      <c r="O151" s="148"/>
      <c r="P151" s="148"/>
      <c r="Q151" s="148"/>
      <c r="R151" s="148"/>
      <c r="S151" s="148"/>
      <c r="T151" s="148"/>
      <c r="U151" s="148"/>
      <c r="V151" s="148"/>
      <c r="W151" s="148"/>
      <c r="X151" s="148"/>
      <c r="Y151" s="227"/>
      <c r="Z151" s="148"/>
      <c r="AA151" s="148"/>
      <c r="AB151" s="148"/>
      <c r="AC151" s="148"/>
      <c r="AD151" s="148">
        <v>1</v>
      </c>
      <c r="AE151" s="148"/>
      <c r="AF151" s="148"/>
      <c r="AG151" s="148"/>
      <c r="AH151" s="148"/>
      <c r="AI151" s="148">
        <v>1</v>
      </c>
      <c r="AJ151" s="148"/>
      <c r="AK151" s="148"/>
      <c r="AL151" s="148"/>
      <c r="AM151" s="147"/>
      <c r="AN151" s="148"/>
      <c r="AO151" s="148"/>
      <c r="AP151" s="148"/>
    </row>
    <row r="152" spans="1:43" x14ac:dyDescent="0.2">
      <c r="A152" s="148" t="s">
        <v>1996</v>
      </c>
      <c r="B152" s="251" t="s">
        <v>1996</v>
      </c>
      <c r="C152" s="251" t="s">
        <v>234</v>
      </c>
      <c r="D152" s="251" t="s">
        <v>234</v>
      </c>
      <c r="E152" s="251"/>
      <c r="F152" s="251"/>
      <c r="G152" s="148"/>
      <c r="H152" s="148"/>
      <c r="I152" s="148"/>
      <c r="J152" s="148"/>
      <c r="K152" s="227"/>
      <c r="L152" s="148"/>
      <c r="M152" s="148"/>
      <c r="N152" s="148"/>
      <c r="O152" s="148"/>
      <c r="P152" s="148"/>
      <c r="Q152" s="148"/>
      <c r="R152" s="148"/>
      <c r="S152" s="148"/>
      <c r="T152" s="148"/>
      <c r="U152" s="148"/>
      <c r="V152" s="148"/>
      <c r="W152" s="148"/>
      <c r="X152" s="148"/>
      <c r="Y152" s="227"/>
      <c r="Z152" s="148"/>
      <c r="AA152" s="148"/>
      <c r="AB152" s="148"/>
      <c r="AC152" s="148"/>
      <c r="AD152" s="148"/>
      <c r="AE152" s="148"/>
      <c r="AF152" s="148"/>
      <c r="AG152" s="148">
        <v>1</v>
      </c>
      <c r="AH152" s="148"/>
      <c r="AI152" s="148"/>
      <c r="AJ152" s="148"/>
      <c r="AK152" s="148"/>
      <c r="AL152" s="148"/>
      <c r="AM152" s="147"/>
      <c r="AN152" s="148"/>
      <c r="AO152" s="148"/>
      <c r="AP152" s="148"/>
    </row>
    <row r="153" spans="1:43" x14ac:dyDescent="0.2">
      <c r="A153" s="233" t="s">
        <v>1997</v>
      </c>
      <c r="B153" s="234" t="s">
        <v>1998</v>
      </c>
      <c r="C153" s="234" t="s">
        <v>234</v>
      </c>
      <c r="D153" s="234" t="s">
        <v>234</v>
      </c>
      <c r="E153" s="234"/>
      <c r="F153" s="234"/>
      <c r="G153" s="301"/>
      <c r="H153" s="301"/>
      <c r="I153" s="301"/>
      <c r="J153" s="301"/>
      <c r="K153" s="302"/>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t="s">
        <v>1821</v>
      </c>
      <c r="AH153" s="301"/>
      <c r="AI153" s="301"/>
      <c r="AJ153" s="301"/>
      <c r="AK153" s="301"/>
      <c r="AL153" s="301"/>
      <c r="AM153" s="301"/>
      <c r="AN153" s="301"/>
      <c r="AO153" s="301"/>
      <c r="AP153" s="301"/>
      <c r="AQ153" s="231"/>
    </row>
    <row r="154" spans="1:43" x14ac:dyDescent="0.2">
      <c r="A154" s="258" t="s">
        <v>1999</v>
      </c>
      <c r="B154" s="290" t="s">
        <v>1998</v>
      </c>
      <c r="C154" s="303" t="s">
        <v>234</v>
      </c>
      <c r="D154" s="303" t="s">
        <v>234</v>
      </c>
      <c r="E154" s="290"/>
      <c r="F154" s="290"/>
      <c r="G154" s="301"/>
      <c r="H154" s="301"/>
      <c r="I154" s="301"/>
      <c r="J154" s="301"/>
      <c r="K154" s="302"/>
      <c r="L154" s="301"/>
      <c r="M154" s="301"/>
      <c r="N154" s="301"/>
      <c r="O154" s="301"/>
      <c r="P154" s="301"/>
      <c r="Q154" s="301"/>
      <c r="R154" s="301" t="s">
        <v>1821</v>
      </c>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120" t="s">
        <v>2000</v>
      </c>
    </row>
    <row r="155" spans="1:43" x14ac:dyDescent="0.2">
      <c r="A155" s="233" t="s">
        <v>2001</v>
      </c>
      <c r="B155" s="234" t="s">
        <v>1998</v>
      </c>
      <c r="C155" s="234" t="s">
        <v>234</v>
      </c>
      <c r="D155" s="234" t="s">
        <v>234</v>
      </c>
      <c r="E155" s="234"/>
      <c r="F155" s="234"/>
      <c r="G155" s="301"/>
      <c r="H155" s="301"/>
      <c r="I155" s="301"/>
      <c r="J155" s="301"/>
      <c r="K155" s="302"/>
      <c r="L155" s="301"/>
      <c r="M155" s="301"/>
      <c r="N155" s="301"/>
      <c r="O155" s="301"/>
      <c r="P155" s="301"/>
      <c r="Q155" s="301"/>
      <c r="R155" s="301"/>
      <c r="S155" s="301"/>
      <c r="T155" s="301"/>
      <c r="U155" s="301"/>
      <c r="V155" s="301"/>
      <c r="W155" s="301"/>
      <c r="X155" s="301"/>
      <c r="Y155" s="301"/>
      <c r="Z155" s="301"/>
      <c r="AA155" s="301"/>
      <c r="AB155" s="301"/>
      <c r="AC155" s="301"/>
      <c r="AD155" s="301"/>
      <c r="AE155" s="301"/>
      <c r="AF155" s="301"/>
      <c r="AG155" s="301"/>
      <c r="AH155" s="301"/>
      <c r="AI155" s="301"/>
      <c r="AJ155" s="301" t="s">
        <v>1821</v>
      </c>
      <c r="AK155" s="301"/>
      <c r="AL155" s="301"/>
      <c r="AM155" s="301"/>
      <c r="AN155" s="301"/>
      <c r="AO155" s="301"/>
      <c r="AP155" s="301"/>
      <c r="AQ155" s="231"/>
    </row>
    <row r="156" spans="1:43" x14ac:dyDescent="0.2">
      <c r="A156" s="233" t="s">
        <v>2002</v>
      </c>
      <c r="B156" s="234" t="s">
        <v>1998</v>
      </c>
      <c r="C156" s="234" t="s">
        <v>234</v>
      </c>
      <c r="D156" s="234" t="s">
        <v>234</v>
      </c>
      <c r="E156" s="234"/>
      <c r="F156" s="234"/>
      <c r="G156" s="301"/>
      <c r="H156" s="301"/>
      <c r="I156" s="301"/>
      <c r="J156" s="301"/>
      <c r="K156" s="302"/>
      <c r="L156" s="301"/>
      <c r="M156" s="301"/>
      <c r="N156" s="301"/>
      <c r="O156" s="301"/>
      <c r="P156" s="301"/>
      <c r="Q156" s="301"/>
      <c r="R156" s="301"/>
      <c r="S156" s="301"/>
      <c r="T156" s="301"/>
      <c r="U156" s="301" t="s">
        <v>1821</v>
      </c>
      <c r="V156" s="301"/>
      <c r="W156" s="301"/>
      <c r="X156" s="301"/>
      <c r="Y156" s="301"/>
      <c r="Z156" s="301"/>
      <c r="AA156" s="301"/>
      <c r="AB156" s="301"/>
      <c r="AC156" s="301"/>
      <c r="AD156" s="301"/>
      <c r="AE156" s="301"/>
      <c r="AF156" s="301"/>
      <c r="AG156" s="301"/>
      <c r="AH156" s="301"/>
      <c r="AI156" s="301"/>
      <c r="AJ156" s="301"/>
      <c r="AK156" s="301"/>
      <c r="AL156" s="301"/>
      <c r="AM156" s="301"/>
      <c r="AN156" s="301"/>
      <c r="AO156" s="301"/>
      <c r="AP156" s="301"/>
      <c r="AQ156" s="231"/>
    </row>
    <row r="157" spans="1:43" x14ac:dyDescent="0.2">
      <c r="A157" s="290" t="s">
        <v>2003</v>
      </c>
      <c r="B157" s="290" t="s">
        <v>1998</v>
      </c>
      <c r="C157" s="290" t="s">
        <v>234</v>
      </c>
      <c r="D157" s="290" t="s">
        <v>234</v>
      </c>
      <c r="E157" s="290"/>
      <c r="F157" s="290"/>
      <c r="G157" s="301"/>
      <c r="H157" s="301"/>
      <c r="I157" s="301"/>
      <c r="J157" s="301"/>
      <c r="K157" s="302"/>
      <c r="L157" s="301"/>
      <c r="M157" s="301"/>
      <c r="N157" s="301"/>
      <c r="O157" s="301"/>
      <c r="P157" s="301" t="s">
        <v>1821</v>
      </c>
      <c r="Q157" s="301" t="s">
        <v>1821</v>
      </c>
      <c r="R157" s="301"/>
      <c r="S157" s="301"/>
      <c r="T157" s="301" t="s">
        <v>1821</v>
      </c>
      <c r="U157" s="301"/>
      <c r="V157" s="301"/>
      <c r="W157" s="301"/>
      <c r="X157" s="301"/>
      <c r="Y157" s="301"/>
      <c r="Z157" s="301"/>
      <c r="AA157" s="301"/>
      <c r="AB157" s="301"/>
      <c r="AC157" s="301" t="s">
        <v>1821</v>
      </c>
      <c r="AD157" s="301"/>
      <c r="AE157" s="301"/>
      <c r="AF157" s="301"/>
      <c r="AG157" s="301"/>
      <c r="AH157" s="301"/>
      <c r="AI157" s="301"/>
      <c r="AJ157" s="301"/>
      <c r="AK157" s="301"/>
      <c r="AL157" s="301"/>
      <c r="AM157" s="301"/>
      <c r="AN157" s="301"/>
      <c r="AO157" s="301"/>
      <c r="AP157" s="301"/>
      <c r="AQ157" s="231"/>
    </row>
    <row r="158" spans="1:43" x14ac:dyDescent="0.2">
      <c r="A158" s="258" t="s">
        <v>2004</v>
      </c>
      <c r="B158" s="290" t="s">
        <v>1998</v>
      </c>
      <c r="C158" s="290" t="s">
        <v>234</v>
      </c>
      <c r="D158" s="290" t="s">
        <v>234</v>
      </c>
      <c r="E158" s="290"/>
      <c r="F158" s="290"/>
      <c r="G158" s="301"/>
      <c r="H158" s="301"/>
      <c r="I158" s="301"/>
      <c r="J158" s="301"/>
      <c r="K158" s="302"/>
      <c r="L158" s="301"/>
      <c r="M158" s="301"/>
      <c r="N158" s="301"/>
      <c r="O158" s="301"/>
      <c r="P158" s="301"/>
      <c r="Q158" s="301"/>
      <c r="R158" s="301"/>
      <c r="S158" s="301"/>
      <c r="T158" s="301"/>
      <c r="U158" s="301"/>
      <c r="V158" s="301"/>
      <c r="W158" s="301"/>
      <c r="X158" s="301"/>
      <c r="Y158" s="301"/>
      <c r="Z158" s="301"/>
      <c r="AA158" s="301"/>
      <c r="AB158" s="301"/>
      <c r="AC158" s="301"/>
      <c r="AD158" s="301"/>
      <c r="AE158" s="301"/>
      <c r="AF158" s="301"/>
      <c r="AG158" s="301"/>
      <c r="AH158" s="301"/>
      <c r="AI158" s="301"/>
      <c r="AJ158" s="301"/>
      <c r="AK158" s="301"/>
      <c r="AL158" s="301"/>
      <c r="AM158" s="301"/>
      <c r="AN158" s="301" t="s">
        <v>1821</v>
      </c>
      <c r="AO158" s="301"/>
      <c r="AP158" s="301"/>
      <c r="AQ158" s="231"/>
    </row>
    <row r="159" spans="1:43" x14ac:dyDescent="0.2">
      <c r="A159" s="233" t="s">
        <v>2005</v>
      </c>
      <c r="B159" s="234" t="s">
        <v>1998</v>
      </c>
      <c r="C159" s="234" t="s">
        <v>234</v>
      </c>
      <c r="D159" s="234" t="s">
        <v>234</v>
      </c>
      <c r="E159" s="234"/>
      <c r="F159" s="234"/>
      <c r="G159" s="301"/>
      <c r="H159" s="301"/>
      <c r="I159" s="301"/>
      <c r="J159" s="301"/>
      <c r="K159" s="302"/>
      <c r="L159" s="301"/>
      <c r="M159" s="301"/>
      <c r="N159" s="301"/>
      <c r="O159" s="301"/>
      <c r="P159" s="301"/>
      <c r="Q159" s="301"/>
      <c r="R159" s="301"/>
      <c r="S159" s="301"/>
      <c r="T159" s="301"/>
      <c r="U159" s="301"/>
      <c r="V159" s="301"/>
      <c r="W159" s="301"/>
      <c r="X159" s="301"/>
      <c r="Y159" s="301"/>
      <c r="Z159" s="301"/>
      <c r="AA159" s="301"/>
      <c r="AB159" s="301"/>
      <c r="AC159" s="301"/>
      <c r="AD159" s="301"/>
      <c r="AE159" s="301"/>
      <c r="AF159" s="301"/>
      <c r="AG159" s="301"/>
      <c r="AH159" s="301"/>
      <c r="AI159" s="301"/>
      <c r="AJ159" s="301"/>
      <c r="AK159" s="301"/>
      <c r="AL159" s="301"/>
      <c r="AM159" s="301"/>
      <c r="AN159" s="301"/>
      <c r="AO159" s="301" t="s">
        <v>1821</v>
      </c>
      <c r="AP159" s="301"/>
      <c r="AQ159" s="231"/>
    </row>
    <row r="160" spans="1:43" x14ac:dyDescent="0.2">
      <c r="A160" s="232" t="s">
        <v>2006</v>
      </c>
      <c r="B160" s="304" t="s">
        <v>2007</v>
      </c>
      <c r="C160" s="265">
        <v>13.6</v>
      </c>
      <c r="D160" s="265">
        <v>23.9</v>
      </c>
      <c r="E160" s="265"/>
      <c r="F160" s="265"/>
      <c r="G160" s="148"/>
      <c r="H160" s="148"/>
      <c r="I160" s="148"/>
      <c r="J160" s="148"/>
      <c r="K160" s="227"/>
      <c r="L160" s="148"/>
      <c r="M160" s="148"/>
      <c r="N160" s="148"/>
      <c r="O160" s="148"/>
      <c r="P160" s="148"/>
      <c r="Q160" s="148"/>
      <c r="R160" s="148"/>
      <c r="S160" s="148"/>
      <c r="T160" s="148"/>
      <c r="U160" s="148"/>
      <c r="V160" s="148"/>
      <c r="W160" s="148"/>
      <c r="X160" s="148"/>
      <c r="Y160" s="148"/>
      <c r="Z160" s="148"/>
      <c r="AA160" s="148"/>
      <c r="AB160" s="148"/>
      <c r="AC160" s="148"/>
      <c r="AD160" s="148">
        <v>1</v>
      </c>
      <c r="AE160" s="148"/>
      <c r="AF160" s="148"/>
      <c r="AG160" s="148"/>
      <c r="AH160" s="148"/>
      <c r="AI160" s="148" t="s">
        <v>1821</v>
      </c>
      <c r="AJ160" s="148"/>
      <c r="AK160" s="148"/>
      <c r="AL160" s="148"/>
      <c r="AM160" s="147"/>
      <c r="AN160" s="148"/>
      <c r="AO160" s="148"/>
      <c r="AP160" s="148"/>
    </row>
    <row r="161" spans="1:43" x14ac:dyDescent="0.2">
      <c r="A161" s="305" t="s">
        <v>2008</v>
      </c>
      <c r="B161" s="306" t="s">
        <v>2009</v>
      </c>
      <c r="C161" s="148">
        <v>15.7</v>
      </c>
      <c r="D161" s="148">
        <v>15.7</v>
      </c>
      <c r="E161" s="307">
        <v>7.8</v>
      </c>
      <c r="F161" s="307">
        <v>20.5</v>
      </c>
      <c r="G161" s="308"/>
      <c r="H161" s="308"/>
      <c r="I161" s="308"/>
      <c r="J161" s="308" t="s">
        <v>1821</v>
      </c>
      <c r="K161" s="309"/>
      <c r="L161" s="308"/>
      <c r="M161" s="308"/>
      <c r="N161" s="308"/>
      <c r="O161" s="308"/>
      <c r="P161" s="308"/>
      <c r="Q161" s="308"/>
      <c r="R161" s="308"/>
      <c r="S161" s="308"/>
      <c r="T161" s="308"/>
      <c r="U161" s="308"/>
      <c r="V161" s="308"/>
      <c r="W161" s="308"/>
      <c r="X161" s="308"/>
      <c r="Y161" s="308"/>
      <c r="Z161" s="308"/>
      <c r="AA161" s="308"/>
      <c r="AB161" s="308"/>
      <c r="AC161" s="308"/>
      <c r="AD161" s="308"/>
      <c r="AE161" s="308"/>
      <c r="AF161" s="308"/>
      <c r="AG161" s="308"/>
      <c r="AH161" s="308"/>
      <c r="AI161" s="308"/>
      <c r="AJ161" s="308"/>
      <c r="AK161" s="308"/>
      <c r="AL161" s="308"/>
      <c r="AM161" s="310"/>
      <c r="AN161" s="308"/>
      <c r="AO161" s="308"/>
      <c r="AP161" s="308"/>
    </row>
    <row r="162" spans="1:43" x14ac:dyDescent="0.2">
      <c r="A162" s="305" t="s">
        <v>2010</v>
      </c>
      <c r="B162" s="306" t="s">
        <v>2011</v>
      </c>
      <c r="C162" s="261">
        <v>17.2</v>
      </c>
      <c r="D162" s="261">
        <v>22.2</v>
      </c>
      <c r="E162" s="311">
        <v>14.5</v>
      </c>
      <c r="F162" s="311">
        <v>27</v>
      </c>
      <c r="G162" s="308"/>
      <c r="H162" s="308"/>
      <c r="I162" s="308"/>
      <c r="J162" s="308" t="s">
        <v>1821</v>
      </c>
      <c r="K162" s="309" t="s">
        <v>1821</v>
      </c>
      <c r="L162" s="308"/>
      <c r="M162" s="308"/>
      <c r="N162" s="308"/>
      <c r="O162" s="308"/>
      <c r="P162" s="308"/>
      <c r="Q162" s="308"/>
      <c r="R162" s="308"/>
      <c r="S162" s="308"/>
      <c r="T162" s="308"/>
      <c r="U162" s="308"/>
      <c r="V162" s="308"/>
      <c r="W162" s="308"/>
      <c r="X162" s="308"/>
      <c r="Y162" s="308"/>
      <c r="Z162" s="308"/>
      <c r="AA162" s="308"/>
      <c r="AB162" s="308"/>
      <c r="AC162" s="308"/>
      <c r="AD162" s="308"/>
      <c r="AE162" s="308"/>
      <c r="AF162" s="308"/>
      <c r="AG162" s="308"/>
      <c r="AH162" s="308"/>
      <c r="AI162" s="308"/>
      <c r="AJ162" s="308"/>
      <c r="AK162" s="308"/>
      <c r="AL162" s="308"/>
      <c r="AM162" s="310"/>
      <c r="AN162" s="308"/>
      <c r="AO162" s="308"/>
      <c r="AP162" s="308"/>
    </row>
    <row r="163" spans="1:43" x14ac:dyDescent="0.2">
      <c r="A163" s="290" t="s">
        <v>2012</v>
      </c>
      <c r="B163" s="290" t="s">
        <v>1998</v>
      </c>
      <c r="C163" s="290" t="s">
        <v>234</v>
      </c>
      <c r="D163" s="290" t="s">
        <v>234</v>
      </c>
      <c r="E163" s="290"/>
      <c r="F163" s="290"/>
      <c r="G163" s="301"/>
      <c r="H163" s="301"/>
      <c r="I163" s="301"/>
      <c r="J163" s="301"/>
      <c r="K163" s="302"/>
      <c r="L163" s="301"/>
      <c r="M163" s="301"/>
      <c r="N163" s="301"/>
      <c r="O163" s="301"/>
      <c r="P163" s="301"/>
      <c r="Q163" s="301" t="s">
        <v>1821</v>
      </c>
      <c r="R163" s="301"/>
      <c r="S163" s="301"/>
      <c r="T163" s="301"/>
      <c r="U163" s="301"/>
      <c r="V163" s="301"/>
      <c r="W163" s="301"/>
      <c r="X163" s="301"/>
      <c r="Y163" s="301" t="s">
        <v>1821</v>
      </c>
      <c r="Z163" s="301"/>
      <c r="AA163" s="301"/>
      <c r="AB163" s="301"/>
      <c r="AC163" s="301"/>
      <c r="AD163" s="301" t="s">
        <v>1821</v>
      </c>
      <c r="AE163" s="301" t="s">
        <v>1821</v>
      </c>
      <c r="AF163" s="301"/>
      <c r="AG163" s="301"/>
      <c r="AH163" s="301"/>
      <c r="AI163" s="301" t="s">
        <v>1821</v>
      </c>
      <c r="AJ163" s="301" t="s">
        <v>1821</v>
      </c>
      <c r="AK163" s="301"/>
      <c r="AL163" s="301"/>
      <c r="AM163" s="301"/>
      <c r="AN163" s="301"/>
      <c r="AO163" s="301"/>
      <c r="AP163" s="301"/>
      <c r="AQ163" s="231"/>
    </row>
    <row r="164" spans="1:43" x14ac:dyDescent="0.2">
      <c r="A164" s="233" t="s">
        <v>2013</v>
      </c>
      <c r="B164" s="234" t="s">
        <v>1998</v>
      </c>
      <c r="C164" s="234" t="s">
        <v>234</v>
      </c>
      <c r="D164" s="234" t="s">
        <v>234</v>
      </c>
      <c r="E164" s="234"/>
      <c r="F164" s="234"/>
      <c r="G164" s="301"/>
      <c r="H164" s="301"/>
      <c r="I164" s="301"/>
      <c r="J164" s="301"/>
      <c r="K164" s="302"/>
      <c r="L164" s="301"/>
      <c r="M164" s="301"/>
      <c r="N164" s="301"/>
      <c r="O164" s="301"/>
      <c r="P164" s="301"/>
      <c r="Q164" s="301"/>
      <c r="R164" s="301"/>
      <c r="S164" s="301"/>
      <c r="T164" s="301"/>
      <c r="U164" s="301"/>
      <c r="V164" s="301"/>
      <c r="W164" s="301"/>
      <c r="X164" s="301"/>
      <c r="Y164" s="301"/>
      <c r="Z164" s="301"/>
      <c r="AA164" s="301"/>
      <c r="AB164" s="301"/>
      <c r="AC164" s="301"/>
      <c r="AD164" s="301"/>
      <c r="AE164" s="301" t="s">
        <v>1821</v>
      </c>
      <c r="AF164" s="301"/>
      <c r="AG164" s="301"/>
      <c r="AH164" s="301"/>
      <c r="AI164" s="301"/>
      <c r="AJ164" s="301"/>
      <c r="AK164" s="301"/>
      <c r="AL164" s="301"/>
      <c r="AM164" s="301"/>
      <c r="AN164" s="301"/>
      <c r="AO164" s="301"/>
      <c r="AP164" s="301"/>
      <c r="AQ164" s="231"/>
    </row>
    <row r="165" spans="1:43" s="243" customFormat="1" x14ac:dyDescent="0.2">
      <c r="A165" s="237" t="s">
        <v>2014</v>
      </c>
      <c r="B165" s="238" t="s">
        <v>2015</v>
      </c>
      <c r="C165" s="238" t="s">
        <v>854</v>
      </c>
      <c r="D165" s="238" t="s">
        <v>854</v>
      </c>
      <c r="E165" s="238"/>
      <c r="F165" s="238"/>
      <c r="G165" s="236"/>
      <c r="H165" s="236"/>
      <c r="I165" s="236"/>
      <c r="J165" s="236"/>
      <c r="K165" s="240"/>
      <c r="L165" s="236"/>
      <c r="M165" s="236"/>
      <c r="N165" s="236"/>
      <c r="O165" s="241" t="s">
        <v>984</v>
      </c>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42"/>
      <c r="AN165" s="236"/>
      <c r="AO165" s="236"/>
      <c r="AP165" s="236"/>
    </row>
    <row r="166" spans="1:43" x14ac:dyDescent="0.2">
      <c r="A166" s="234" t="s">
        <v>2016</v>
      </c>
      <c r="B166" s="234" t="s">
        <v>2017</v>
      </c>
      <c r="C166" s="234" t="s">
        <v>234</v>
      </c>
      <c r="D166" s="234" t="s">
        <v>234</v>
      </c>
      <c r="E166" s="234"/>
      <c r="F166" s="234"/>
      <c r="G166" s="234"/>
      <c r="H166" s="234"/>
      <c r="I166" s="234"/>
      <c r="J166" s="234"/>
      <c r="K166" s="235"/>
      <c r="L166" s="234"/>
      <c r="M166" s="234"/>
      <c r="N166" s="234"/>
      <c r="O166" s="234"/>
      <c r="P166" s="234"/>
      <c r="Q166" s="234"/>
      <c r="R166" s="234"/>
      <c r="S166" s="234"/>
      <c r="T166" s="234"/>
      <c r="U166" s="234"/>
      <c r="V166" s="234"/>
      <c r="W166" s="234"/>
      <c r="X166" s="234"/>
      <c r="Y166" s="234"/>
      <c r="Z166" s="234">
        <v>1</v>
      </c>
      <c r="AA166" s="234"/>
      <c r="AB166" s="234"/>
      <c r="AC166" s="234"/>
      <c r="AD166" s="234" t="s">
        <v>1821</v>
      </c>
      <c r="AE166" s="234"/>
      <c r="AF166" s="234"/>
      <c r="AG166" s="234"/>
      <c r="AH166" s="234"/>
      <c r="AI166" s="234" t="s">
        <v>1821</v>
      </c>
      <c r="AJ166" s="234"/>
      <c r="AK166" s="234"/>
      <c r="AL166" s="234"/>
      <c r="AM166" s="234"/>
      <c r="AN166" s="234"/>
      <c r="AO166" s="234"/>
      <c r="AP166" s="234"/>
    </row>
    <row r="167" spans="1:43" x14ac:dyDescent="0.2">
      <c r="A167" s="258" t="s">
        <v>2018</v>
      </c>
      <c r="B167" s="290" t="s">
        <v>1998</v>
      </c>
      <c r="C167" s="290" t="s">
        <v>234</v>
      </c>
      <c r="D167" s="290" t="s">
        <v>234</v>
      </c>
      <c r="E167" s="290"/>
      <c r="F167" s="290"/>
      <c r="G167" s="301"/>
      <c r="H167" s="301"/>
      <c r="I167" s="301"/>
      <c r="J167" s="301"/>
      <c r="K167" s="302"/>
      <c r="L167" s="301"/>
      <c r="M167" s="301"/>
      <c r="N167" s="301"/>
      <c r="O167" s="301"/>
      <c r="P167" s="301"/>
      <c r="Q167" s="301"/>
      <c r="R167" s="301"/>
      <c r="S167" s="301"/>
      <c r="T167" s="301"/>
      <c r="U167" s="301"/>
      <c r="V167" s="301"/>
      <c r="W167" s="301"/>
      <c r="X167" s="301"/>
      <c r="Y167" s="301"/>
      <c r="Z167" s="301"/>
      <c r="AA167" s="301"/>
      <c r="AB167" s="301"/>
      <c r="AC167" s="301"/>
      <c r="AD167" s="301"/>
      <c r="AE167" s="301"/>
      <c r="AF167" s="301"/>
      <c r="AG167" s="301"/>
      <c r="AH167" s="301"/>
      <c r="AI167" s="301"/>
      <c r="AJ167" s="301"/>
      <c r="AK167" s="301"/>
      <c r="AL167" s="301"/>
      <c r="AM167" s="301"/>
      <c r="AN167" s="301" t="s">
        <v>1821</v>
      </c>
      <c r="AO167" s="301"/>
      <c r="AP167" s="301"/>
      <c r="AQ167" s="231"/>
    </row>
    <row r="168" spans="1:43" x14ac:dyDescent="0.2">
      <c r="A168" s="258" t="s">
        <v>2019</v>
      </c>
      <c r="B168" s="290" t="s">
        <v>1998</v>
      </c>
      <c r="C168" s="290" t="s">
        <v>234</v>
      </c>
      <c r="D168" s="290" t="s">
        <v>234</v>
      </c>
      <c r="E168" s="290"/>
      <c r="F168" s="290"/>
      <c r="G168" s="301"/>
      <c r="H168" s="301"/>
      <c r="I168" s="301"/>
      <c r="J168" s="301"/>
      <c r="K168" s="302"/>
      <c r="L168" s="301"/>
      <c r="M168" s="301"/>
      <c r="N168" s="301"/>
      <c r="O168" s="301"/>
      <c r="P168" s="301"/>
      <c r="Q168" s="301"/>
      <c r="R168" s="301"/>
      <c r="S168" s="301"/>
      <c r="T168" s="301"/>
      <c r="U168" s="301"/>
      <c r="V168" s="301"/>
      <c r="W168" s="301"/>
      <c r="X168" s="301"/>
      <c r="Y168" s="301"/>
      <c r="Z168" s="301"/>
      <c r="AA168" s="301"/>
      <c r="AB168" s="301"/>
      <c r="AC168" s="301"/>
      <c r="AD168" s="301"/>
      <c r="AE168" s="301"/>
      <c r="AF168" s="301"/>
      <c r="AG168" s="301"/>
      <c r="AH168" s="301"/>
      <c r="AI168" s="301"/>
      <c r="AJ168" s="301"/>
      <c r="AK168" s="301"/>
      <c r="AL168" s="301"/>
      <c r="AM168" s="301"/>
      <c r="AN168" s="301" t="s">
        <v>1821</v>
      </c>
      <c r="AO168" s="301"/>
      <c r="AP168" s="301"/>
      <c r="AQ168" s="231"/>
    </row>
    <row r="169" spans="1:43" x14ac:dyDescent="0.2">
      <c r="A169" s="233" t="s">
        <v>1485</v>
      </c>
      <c r="B169" s="234" t="s">
        <v>1998</v>
      </c>
      <c r="C169" s="234" t="s">
        <v>234</v>
      </c>
      <c r="D169" s="234" t="s">
        <v>234</v>
      </c>
      <c r="E169" s="234"/>
      <c r="F169" s="234"/>
      <c r="G169" s="301"/>
      <c r="H169" s="301"/>
      <c r="I169" s="301"/>
      <c r="J169" s="301"/>
      <c r="K169" s="302"/>
      <c r="L169" s="301"/>
      <c r="M169" s="301"/>
      <c r="N169" s="301"/>
      <c r="O169" s="301"/>
      <c r="P169" s="301"/>
      <c r="Q169" s="301"/>
      <c r="R169" s="301"/>
      <c r="S169" s="301"/>
      <c r="T169" s="301"/>
      <c r="U169" s="301"/>
      <c r="V169" s="301"/>
      <c r="W169" s="301"/>
      <c r="X169" s="301"/>
      <c r="Y169" s="301"/>
      <c r="Z169" s="301"/>
      <c r="AA169" s="301"/>
      <c r="AB169" s="301"/>
      <c r="AC169" s="301"/>
      <c r="AD169" s="301" t="s">
        <v>1821</v>
      </c>
      <c r="AE169" s="301"/>
      <c r="AF169" s="301"/>
      <c r="AG169" s="301"/>
      <c r="AH169" s="301"/>
      <c r="AI169" s="301" t="s">
        <v>1821</v>
      </c>
      <c r="AJ169" s="301"/>
      <c r="AK169" s="301"/>
      <c r="AL169" s="301"/>
      <c r="AM169" s="301"/>
      <c r="AN169" s="301"/>
      <c r="AO169" s="301" t="s">
        <v>1821</v>
      </c>
      <c r="AP169" s="301"/>
      <c r="AQ169" s="231"/>
    </row>
    <row r="170" spans="1:43" x14ac:dyDescent="0.2">
      <c r="A170" s="233" t="s">
        <v>2020</v>
      </c>
      <c r="B170" s="234" t="s">
        <v>1998</v>
      </c>
      <c r="C170" s="234" t="s">
        <v>234</v>
      </c>
      <c r="D170" s="234" t="s">
        <v>234</v>
      </c>
      <c r="E170" s="234"/>
      <c r="F170" s="234"/>
      <c r="G170" s="301"/>
      <c r="H170" s="301"/>
      <c r="I170" s="301"/>
      <c r="J170" s="301"/>
      <c r="K170" s="302" t="s">
        <v>1821</v>
      </c>
      <c r="L170" s="301"/>
      <c r="M170" s="301"/>
      <c r="N170" s="301"/>
      <c r="O170" s="301"/>
      <c r="P170" s="301"/>
      <c r="Q170" s="301"/>
      <c r="R170" s="301"/>
      <c r="S170" s="301"/>
      <c r="T170" s="301"/>
      <c r="U170" s="301"/>
      <c r="V170" s="301"/>
      <c r="W170" s="301"/>
      <c r="X170" s="301"/>
      <c r="Y170" s="301"/>
      <c r="Z170" s="301"/>
      <c r="AA170" s="301"/>
      <c r="AB170" s="301"/>
      <c r="AC170" s="301"/>
      <c r="AD170" s="301"/>
      <c r="AE170" s="301"/>
      <c r="AF170" s="301"/>
      <c r="AG170" s="301"/>
      <c r="AH170" s="301"/>
      <c r="AI170" s="301"/>
      <c r="AJ170" s="301"/>
      <c r="AK170" s="301"/>
      <c r="AL170" s="301"/>
      <c r="AM170" s="301"/>
      <c r="AN170" s="301"/>
      <c r="AO170" s="301"/>
      <c r="AP170" s="301"/>
      <c r="AQ170" s="231"/>
    </row>
    <row r="171" spans="1:43" x14ac:dyDescent="0.2">
      <c r="A171" s="233" t="s">
        <v>2021</v>
      </c>
      <c r="B171" s="234" t="s">
        <v>1998</v>
      </c>
      <c r="C171" s="234" t="s">
        <v>234</v>
      </c>
      <c r="D171" s="234" t="s">
        <v>234</v>
      </c>
      <c r="E171" s="234"/>
      <c r="F171" s="234"/>
      <c r="G171" s="301"/>
      <c r="H171" s="301"/>
      <c r="I171" s="301"/>
      <c r="J171" s="301"/>
      <c r="K171" s="302"/>
      <c r="L171" s="301"/>
      <c r="M171" s="301"/>
      <c r="N171" s="301"/>
      <c r="O171" s="301"/>
      <c r="P171" s="301"/>
      <c r="Q171" s="301"/>
      <c r="R171" s="301"/>
      <c r="S171" s="301"/>
      <c r="T171" s="301"/>
      <c r="U171" s="301"/>
      <c r="V171" s="301"/>
      <c r="W171" s="301"/>
      <c r="X171" s="301"/>
      <c r="Y171" s="301"/>
      <c r="Z171" s="301"/>
      <c r="AA171" s="301"/>
      <c r="AB171" s="301"/>
      <c r="AC171" s="301"/>
      <c r="AD171" s="301"/>
      <c r="AE171" s="301" t="s">
        <v>1821</v>
      </c>
      <c r="AF171" s="301"/>
      <c r="AG171" s="301"/>
      <c r="AH171" s="301"/>
      <c r="AI171" s="301"/>
      <c r="AJ171" s="301"/>
      <c r="AK171" s="301"/>
      <c r="AL171" s="301"/>
      <c r="AM171" s="301"/>
      <c r="AN171" s="301"/>
      <c r="AO171" s="301"/>
      <c r="AP171" s="301"/>
      <c r="AQ171" s="231"/>
    </row>
    <row r="172" spans="1:43" x14ac:dyDescent="0.2">
      <c r="A172" s="234" t="s">
        <v>2022</v>
      </c>
      <c r="B172" s="234" t="s">
        <v>1998</v>
      </c>
      <c r="C172" s="234" t="s">
        <v>234</v>
      </c>
      <c r="D172" s="234" t="s">
        <v>234</v>
      </c>
      <c r="E172" s="234"/>
      <c r="F172" s="234"/>
      <c r="G172" s="301"/>
      <c r="H172" s="301"/>
      <c r="I172" s="301"/>
      <c r="J172" s="301"/>
      <c r="K172" s="302"/>
      <c r="L172" s="301"/>
      <c r="M172" s="301"/>
      <c r="N172" s="301"/>
      <c r="O172" s="301"/>
      <c r="P172" s="301"/>
      <c r="Q172" s="301"/>
      <c r="R172" s="301"/>
      <c r="S172" s="301"/>
      <c r="T172" s="301"/>
      <c r="U172" s="301"/>
      <c r="V172" s="301"/>
      <c r="W172" s="301"/>
      <c r="X172" s="301"/>
      <c r="Y172" s="301" t="s">
        <v>1821</v>
      </c>
      <c r="Z172" s="301"/>
      <c r="AA172" s="301"/>
      <c r="AB172" s="301"/>
      <c r="AC172" s="301"/>
      <c r="AD172" s="301"/>
      <c r="AE172" s="301"/>
      <c r="AF172" s="301"/>
      <c r="AG172" s="301"/>
      <c r="AH172" s="301"/>
      <c r="AI172" s="301"/>
      <c r="AJ172" s="301"/>
      <c r="AK172" s="301"/>
      <c r="AL172" s="301"/>
      <c r="AM172" s="301"/>
      <c r="AN172" s="301"/>
      <c r="AO172" s="301"/>
      <c r="AP172" s="301"/>
      <c r="AQ172" s="231"/>
    </row>
    <row r="173" spans="1:43" x14ac:dyDescent="0.2">
      <c r="A173" s="258" t="s">
        <v>2023</v>
      </c>
      <c r="B173" s="290" t="s">
        <v>1998</v>
      </c>
      <c r="C173" s="303" t="s">
        <v>234</v>
      </c>
      <c r="D173" s="303" t="s">
        <v>234</v>
      </c>
      <c r="E173" s="258"/>
      <c r="F173" s="258"/>
      <c r="G173" s="301"/>
      <c r="H173" s="301"/>
      <c r="I173" s="301"/>
      <c r="J173" s="301"/>
      <c r="K173" s="302"/>
      <c r="L173" s="301"/>
      <c r="M173" s="301"/>
      <c r="N173" s="301"/>
      <c r="O173" s="301"/>
      <c r="P173" s="301"/>
      <c r="Q173" s="301"/>
      <c r="R173" s="301"/>
      <c r="S173" s="301"/>
      <c r="T173" s="301"/>
      <c r="U173" s="301"/>
      <c r="V173" s="301"/>
      <c r="W173" s="301"/>
      <c r="X173" s="301"/>
      <c r="Y173" s="301"/>
      <c r="Z173" s="301"/>
      <c r="AA173" s="301"/>
      <c r="AB173" s="301"/>
      <c r="AC173" s="301" t="s">
        <v>1821</v>
      </c>
      <c r="AD173" s="301"/>
      <c r="AE173" s="301"/>
      <c r="AF173" s="301"/>
      <c r="AG173" s="301"/>
      <c r="AH173" s="301"/>
      <c r="AI173" s="301"/>
      <c r="AJ173" s="301"/>
      <c r="AK173" s="301"/>
      <c r="AL173" s="301"/>
      <c r="AM173" s="301"/>
      <c r="AN173" s="301"/>
      <c r="AO173" s="301"/>
      <c r="AP173" s="301" t="s">
        <v>1821</v>
      </c>
      <c r="AQ173" s="120" t="s">
        <v>2024</v>
      </c>
    </row>
    <row r="174" spans="1:43" x14ac:dyDescent="0.2">
      <c r="A174" s="233" t="s">
        <v>2025</v>
      </c>
      <c r="B174" s="234" t="s">
        <v>1998</v>
      </c>
      <c r="C174" s="234" t="s">
        <v>234</v>
      </c>
      <c r="D174" s="234" t="s">
        <v>234</v>
      </c>
      <c r="E174" s="234"/>
      <c r="F174" s="234"/>
      <c r="G174" s="301"/>
      <c r="H174" s="301"/>
      <c r="I174" s="301"/>
      <c r="J174" s="301"/>
      <c r="K174" s="302"/>
      <c r="L174" s="301"/>
      <c r="M174" s="301"/>
      <c r="N174" s="301"/>
      <c r="O174" s="301"/>
      <c r="P174" s="301"/>
      <c r="Q174" s="301"/>
      <c r="R174" s="301"/>
      <c r="S174" s="301"/>
      <c r="T174" s="301"/>
      <c r="U174" s="301"/>
      <c r="V174" s="301"/>
      <c r="W174" s="301"/>
      <c r="X174" s="301"/>
      <c r="Y174" s="301"/>
      <c r="Z174" s="301"/>
      <c r="AA174" s="301"/>
      <c r="AB174" s="301"/>
      <c r="AC174" s="301"/>
      <c r="AD174" s="301"/>
      <c r="AE174" s="301"/>
      <c r="AF174" s="301"/>
      <c r="AG174" s="301" t="s">
        <v>1821</v>
      </c>
      <c r="AH174" s="301"/>
      <c r="AI174" s="301"/>
      <c r="AJ174" s="301"/>
      <c r="AK174" s="301"/>
      <c r="AL174" s="301"/>
      <c r="AM174" s="301"/>
      <c r="AN174" s="301"/>
      <c r="AO174" s="301"/>
      <c r="AP174" s="301"/>
      <c r="AQ174" s="231"/>
    </row>
    <row r="175" spans="1:43" x14ac:dyDescent="0.2">
      <c r="A175" s="305" t="s">
        <v>2026</v>
      </c>
      <c r="B175" s="306" t="s">
        <v>2027</v>
      </c>
      <c r="C175" s="261">
        <v>15.7</v>
      </c>
      <c r="D175" s="261">
        <v>21.8</v>
      </c>
      <c r="E175" s="148"/>
      <c r="F175" s="148"/>
      <c r="G175" s="308"/>
      <c r="H175" s="308"/>
      <c r="I175" s="308"/>
      <c r="J175" s="308"/>
      <c r="K175" s="309" t="s">
        <v>1821</v>
      </c>
      <c r="L175" s="308"/>
      <c r="M175" s="308"/>
      <c r="N175" s="308"/>
      <c r="O175" s="308"/>
      <c r="P175" s="308"/>
      <c r="Q175" s="308"/>
      <c r="R175" s="308"/>
      <c r="S175" s="308"/>
      <c r="T175" s="308"/>
      <c r="U175" s="308"/>
      <c r="V175" s="308"/>
      <c r="W175" s="308"/>
      <c r="X175" s="308"/>
      <c r="Y175" s="308"/>
      <c r="Z175" s="308"/>
      <c r="AA175" s="308"/>
      <c r="AB175" s="308"/>
      <c r="AC175" s="308"/>
      <c r="AD175" s="308"/>
      <c r="AE175" s="308"/>
      <c r="AF175" s="308"/>
      <c r="AG175" s="308"/>
      <c r="AH175" s="308"/>
      <c r="AI175" s="308"/>
      <c r="AJ175" s="308"/>
      <c r="AK175" s="308"/>
      <c r="AL175" s="308"/>
      <c r="AM175" s="310"/>
      <c r="AN175" s="308"/>
      <c r="AO175" s="308"/>
      <c r="AP175" s="308"/>
    </row>
    <row r="176" spans="1:43" x14ac:dyDescent="0.2">
      <c r="A176" s="233" t="s">
        <v>2028</v>
      </c>
      <c r="B176" s="234" t="s">
        <v>1998</v>
      </c>
      <c r="C176" s="234" t="s">
        <v>234</v>
      </c>
      <c r="D176" s="234" t="s">
        <v>234</v>
      </c>
      <c r="E176" s="234"/>
      <c r="F176" s="234"/>
      <c r="G176" s="301"/>
      <c r="H176" s="301"/>
      <c r="I176" s="301"/>
      <c r="J176" s="301"/>
      <c r="K176" s="302"/>
      <c r="L176" s="301"/>
      <c r="M176" s="301"/>
      <c r="N176" s="301"/>
      <c r="O176" s="301"/>
      <c r="P176" s="301"/>
      <c r="Q176" s="301"/>
      <c r="R176" s="301"/>
      <c r="S176" s="301"/>
      <c r="T176" s="301"/>
      <c r="U176" s="301"/>
      <c r="V176" s="301"/>
      <c r="W176" s="301"/>
      <c r="X176" s="301"/>
      <c r="Y176" s="301"/>
      <c r="Z176" s="301"/>
      <c r="AA176" s="301"/>
      <c r="AB176" s="301"/>
      <c r="AC176" s="301"/>
      <c r="AD176" s="301"/>
      <c r="AE176" s="301" t="s">
        <v>1821</v>
      </c>
      <c r="AF176" s="301"/>
      <c r="AG176" s="301"/>
      <c r="AH176" s="301"/>
      <c r="AI176" s="301"/>
      <c r="AJ176" s="301"/>
      <c r="AK176" s="301"/>
      <c r="AL176" s="301"/>
      <c r="AM176" s="301"/>
      <c r="AN176" s="301"/>
      <c r="AO176" s="301"/>
      <c r="AP176" s="301"/>
      <c r="AQ176" s="231"/>
    </row>
    <row r="177" spans="1:43" x14ac:dyDescent="0.2">
      <c r="A177" s="305" t="s">
        <v>2029</v>
      </c>
      <c r="B177" s="306" t="s">
        <v>2030</v>
      </c>
      <c r="C177" s="261">
        <v>11.3</v>
      </c>
      <c r="D177" s="261">
        <v>13.8</v>
      </c>
      <c r="E177" s="249">
        <v>9.4</v>
      </c>
      <c r="F177" s="249">
        <v>15.3</v>
      </c>
      <c r="G177" s="308"/>
      <c r="H177" s="308"/>
      <c r="I177" s="308"/>
      <c r="J177" s="308"/>
      <c r="K177" s="309" t="s">
        <v>1821</v>
      </c>
      <c r="L177" s="308"/>
      <c r="M177" s="308"/>
      <c r="N177" s="308"/>
      <c r="O177" s="308"/>
      <c r="P177" s="308"/>
      <c r="Q177" s="308"/>
      <c r="R177" s="308"/>
      <c r="S177" s="308"/>
      <c r="T177" s="308"/>
      <c r="U177" s="308"/>
      <c r="V177" s="308"/>
      <c r="W177" s="308"/>
      <c r="X177" s="308"/>
      <c r="Y177" s="308"/>
      <c r="Z177" s="308"/>
      <c r="AA177" s="308"/>
      <c r="AB177" s="308"/>
      <c r="AC177" s="308"/>
      <c r="AD177" s="308"/>
      <c r="AE177" s="308"/>
      <c r="AF177" s="308"/>
      <c r="AG177" s="308"/>
      <c r="AH177" s="308"/>
      <c r="AI177" s="308"/>
      <c r="AJ177" s="308"/>
      <c r="AK177" s="308"/>
      <c r="AL177" s="308"/>
      <c r="AM177" s="310"/>
      <c r="AN177" s="308"/>
      <c r="AO177" s="308"/>
      <c r="AP177" s="308"/>
    </row>
    <row r="178" spans="1:43" x14ac:dyDescent="0.2">
      <c r="A178" s="233" t="s">
        <v>2031</v>
      </c>
      <c r="B178" s="234" t="s">
        <v>1998</v>
      </c>
      <c r="C178" s="234" t="s">
        <v>234</v>
      </c>
      <c r="D178" s="234" t="s">
        <v>234</v>
      </c>
      <c r="E178" s="234"/>
      <c r="F178" s="234"/>
      <c r="G178" s="301"/>
      <c r="H178" s="301"/>
      <c r="I178" s="301"/>
      <c r="J178" s="301"/>
      <c r="K178" s="302"/>
      <c r="L178" s="301"/>
      <c r="M178" s="301"/>
      <c r="N178" s="301"/>
      <c r="O178" s="301"/>
      <c r="P178" s="301"/>
      <c r="Q178" s="301"/>
      <c r="R178" s="301"/>
      <c r="S178" s="301"/>
      <c r="T178" s="301"/>
      <c r="U178" s="301"/>
      <c r="V178" s="301"/>
      <c r="W178" s="301"/>
      <c r="X178" s="301"/>
      <c r="Y178" s="301"/>
      <c r="Z178" s="301"/>
      <c r="AA178" s="301"/>
      <c r="AB178" s="301"/>
      <c r="AC178" s="301"/>
      <c r="AD178" s="301"/>
      <c r="AE178" s="301"/>
      <c r="AF178" s="301"/>
      <c r="AG178" s="301" t="s">
        <v>1821</v>
      </c>
      <c r="AH178" s="301"/>
      <c r="AI178" s="301"/>
      <c r="AJ178" s="301"/>
      <c r="AK178" s="301"/>
      <c r="AL178" s="301"/>
      <c r="AM178" s="301"/>
      <c r="AN178" s="301"/>
      <c r="AO178" s="301"/>
      <c r="AP178" s="301"/>
      <c r="AQ178" s="231"/>
    </row>
    <row r="179" spans="1:43" x14ac:dyDescent="0.2">
      <c r="A179" s="305" t="s">
        <v>1352</v>
      </c>
      <c r="B179" s="306" t="s">
        <v>2032</v>
      </c>
      <c r="C179" s="261">
        <v>13.3</v>
      </c>
      <c r="D179" s="261">
        <v>23.9</v>
      </c>
      <c r="E179" s="148"/>
      <c r="F179" s="148"/>
      <c r="G179" s="308"/>
      <c r="H179" s="308"/>
      <c r="I179" s="308"/>
      <c r="J179" s="308"/>
      <c r="K179" s="309" t="s">
        <v>1821</v>
      </c>
      <c r="L179" s="308"/>
      <c r="M179" s="308"/>
      <c r="N179" s="308"/>
      <c r="O179" s="308"/>
      <c r="P179" s="308"/>
      <c r="Q179" s="308"/>
      <c r="R179" s="308"/>
      <c r="S179" s="308"/>
      <c r="T179" s="308"/>
      <c r="U179" s="308"/>
      <c r="V179" s="308"/>
      <c r="W179" s="308"/>
      <c r="X179" s="308"/>
      <c r="Y179" s="308"/>
      <c r="Z179" s="308"/>
      <c r="AA179" s="308"/>
      <c r="AB179" s="308"/>
      <c r="AC179" s="308"/>
      <c r="AD179" s="308"/>
      <c r="AE179" s="308"/>
      <c r="AF179" s="308"/>
      <c r="AG179" s="308"/>
      <c r="AH179" s="308"/>
      <c r="AI179" s="308"/>
      <c r="AJ179" s="308"/>
      <c r="AK179" s="308"/>
      <c r="AL179" s="308"/>
      <c r="AM179" s="310"/>
      <c r="AN179" s="308"/>
      <c r="AO179" s="308"/>
      <c r="AP179" s="308"/>
    </row>
    <row r="180" spans="1:43" x14ac:dyDescent="0.2">
      <c r="A180" s="312" t="s">
        <v>2033</v>
      </c>
      <c r="B180" s="313" t="s">
        <v>2034</v>
      </c>
      <c r="C180" s="314">
        <v>-1.1000000000000001</v>
      </c>
      <c r="D180" s="314">
        <v>27.7</v>
      </c>
      <c r="E180" s="225"/>
      <c r="F180" s="225"/>
      <c r="G180" s="308"/>
      <c r="H180" s="308"/>
      <c r="I180" s="308"/>
      <c r="J180" s="308"/>
      <c r="K180" s="309"/>
      <c r="L180" s="308"/>
      <c r="M180" s="308"/>
      <c r="N180" s="308"/>
      <c r="O180" s="308"/>
      <c r="P180" s="308"/>
      <c r="Q180" s="308" t="s">
        <v>1821</v>
      </c>
      <c r="R180" s="308" t="s">
        <v>1821</v>
      </c>
      <c r="S180" s="308"/>
      <c r="T180" s="308"/>
      <c r="U180" s="308"/>
      <c r="V180" s="308"/>
      <c r="W180" s="308"/>
      <c r="X180" s="308"/>
      <c r="Y180" s="308"/>
      <c r="Z180" s="308"/>
      <c r="AA180" s="308"/>
      <c r="AB180" s="308"/>
      <c r="AC180" s="308"/>
      <c r="AD180" s="308"/>
      <c r="AE180" s="308"/>
      <c r="AF180" s="308"/>
      <c r="AG180" s="308"/>
      <c r="AH180" s="308"/>
      <c r="AI180" s="308"/>
      <c r="AJ180" s="308"/>
      <c r="AK180" s="308"/>
      <c r="AL180" s="308"/>
      <c r="AM180" s="310"/>
      <c r="AN180" s="308"/>
      <c r="AO180" s="308"/>
      <c r="AP180" s="308"/>
    </row>
    <row r="181" spans="1:43" x14ac:dyDescent="0.2">
      <c r="A181" s="258" t="s">
        <v>2035</v>
      </c>
      <c r="B181" s="290" t="s">
        <v>1998</v>
      </c>
      <c r="C181" s="290" t="s">
        <v>234</v>
      </c>
      <c r="D181" s="290" t="s">
        <v>234</v>
      </c>
      <c r="E181" s="290"/>
      <c r="F181" s="290"/>
      <c r="G181" s="301"/>
      <c r="H181" s="301"/>
      <c r="I181" s="301"/>
      <c r="J181" s="301"/>
      <c r="K181" s="302"/>
      <c r="L181" s="301"/>
      <c r="M181" s="301"/>
      <c r="N181" s="301"/>
      <c r="O181" s="301"/>
      <c r="P181" s="301"/>
      <c r="Q181" s="301"/>
      <c r="R181" s="301" t="s">
        <v>1821</v>
      </c>
      <c r="S181" s="301"/>
      <c r="T181" s="301"/>
      <c r="U181" s="301"/>
      <c r="V181" s="301"/>
      <c r="W181" s="301"/>
      <c r="X181" s="301"/>
      <c r="Y181" s="301"/>
      <c r="Z181" s="301"/>
      <c r="AA181" s="301"/>
      <c r="AB181" s="301"/>
      <c r="AC181" s="301"/>
      <c r="AD181" s="301"/>
      <c r="AE181" s="301"/>
      <c r="AF181" s="301"/>
      <c r="AG181" s="301"/>
      <c r="AH181" s="301"/>
      <c r="AI181" s="301"/>
      <c r="AJ181" s="301"/>
      <c r="AK181" s="301"/>
      <c r="AL181" s="301"/>
      <c r="AM181" s="301"/>
      <c r="AN181" s="301"/>
      <c r="AO181" s="301"/>
      <c r="AP181" s="301"/>
      <c r="AQ181" s="231"/>
    </row>
    <row r="182" spans="1:43" x14ac:dyDescent="0.2">
      <c r="A182" s="233" t="s">
        <v>2036</v>
      </c>
      <c r="B182" s="234" t="s">
        <v>1998</v>
      </c>
      <c r="C182" s="234" t="s">
        <v>234</v>
      </c>
      <c r="D182" s="234" t="s">
        <v>234</v>
      </c>
      <c r="E182" s="234"/>
      <c r="F182" s="234"/>
      <c r="G182" s="315"/>
      <c r="H182" s="301"/>
      <c r="I182" s="301"/>
      <c r="J182" s="301"/>
      <c r="K182" s="302"/>
      <c r="L182" s="301"/>
      <c r="M182" s="301"/>
      <c r="N182" s="301"/>
      <c r="O182" s="301"/>
      <c r="P182" s="301"/>
      <c r="Q182" s="301"/>
      <c r="R182" s="301"/>
      <c r="S182" s="301"/>
      <c r="T182" s="301"/>
      <c r="U182" s="301"/>
      <c r="V182" s="301"/>
      <c r="W182" s="301"/>
      <c r="X182" s="301"/>
      <c r="Y182" s="301"/>
      <c r="Z182" s="301"/>
      <c r="AA182" s="301"/>
      <c r="AB182" s="301"/>
      <c r="AC182" s="301"/>
      <c r="AD182" s="301"/>
      <c r="AE182" s="301"/>
      <c r="AF182" s="301"/>
      <c r="AG182" s="301"/>
      <c r="AH182" s="301"/>
      <c r="AI182" s="301"/>
      <c r="AJ182" s="301"/>
      <c r="AK182" s="301"/>
      <c r="AL182" s="301"/>
      <c r="AM182" s="301" t="s">
        <v>1821</v>
      </c>
      <c r="AN182" s="301"/>
      <c r="AO182" s="301"/>
      <c r="AP182" s="301"/>
      <c r="AQ182" s="231"/>
    </row>
    <row r="183" spans="1:43" x14ac:dyDescent="0.2">
      <c r="A183" s="232" t="s">
        <v>2037</v>
      </c>
      <c r="B183" s="232" t="s">
        <v>872</v>
      </c>
      <c r="C183" s="225">
        <v>4.4000000000000004</v>
      </c>
      <c r="D183" s="225">
        <v>23.1</v>
      </c>
      <c r="E183" s="284">
        <v>1.2</v>
      </c>
      <c r="F183" s="232"/>
      <c r="G183" s="148"/>
      <c r="H183" s="148">
        <v>1</v>
      </c>
      <c r="I183" s="148"/>
      <c r="J183" s="148"/>
      <c r="K183" s="227">
        <v>1</v>
      </c>
      <c r="L183" s="148"/>
      <c r="M183" s="148"/>
      <c r="N183" s="148"/>
      <c r="O183" s="148"/>
      <c r="P183" s="148"/>
      <c r="Q183" s="148"/>
      <c r="R183" s="148"/>
      <c r="S183" s="148"/>
      <c r="T183" s="148"/>
      <c r="U183" s="148"/>
      <c r="V183" s="148">
        <v>1</v>
      </c>
      <c r="W183" s="148">
        <v>1</v>
      </c>
      <c r="X183" s="148">
        <v>1</v>
      </c>
      <c r="Y183" s="148">
        <v>1</v>
      </c>
      <c r="Z183" s="148">
        <v>1</v>
      </c>
      <c r="AA183" s="148"/>
      <c r="AB183" s="148"/>
      <c r="AC183" s="148"/>
      <c r="AD183" s="148"/>
      <c r="AE183" s="148">
        <v>1</v>
      </c>
      <c r="AF183" s="148"/>
      <c r="AG183" s="148">
        <v>1</v>
      </c>
      <c r="AH183" s="148"/>
      <c r="AI183" s="148"/>
      <c r="AJ183" s="148"/>
      <c r="AK183" s="148">
        <v>1</v>
      </c>
      <c r="AL183" s="148">
        <v>1</v>
      </c>
      <c r="AM183" s="147"/>
      <c r="AN183" s="148"/>
      <c r="AO183" s="148"/>
      <c r="AP183" s="148"/>
    </row>
    <row r="184" spans="1:43" s="243" customFormat="1" x14ac:dyDescent="0.2">
      <c r="A184" s="271" t="s">
        <v>2038</v>
      </c>
      <c r="B184" s="254" t="s">
        <v>872</v>
      </c>
      <c r="C184" s="236" t="s">
        <v>854</v>
      </c>
      <c r="D184" s="236" t="s">
        <v>854</v>
      </c>
      <c r="E184" s="254"/>
      <c r="F184" s="254"/>
      <c r="G184" s="236"/>
      <c r="H184" s="236"/>
      <c r="I184" s="236"/>
      <c r="J184" s="236"/>
      <c r="K184" s="268" t="s">
        <v>984</v>
      </c>
      <c r="L184" s="236"/>
      <c r="M184" s="236"/>
      <c r="N184" s="236"/>
      <c r="O184" s="236"/>
      <c r="P184" s="236"/>
      <c r="Q184" s="236"/>
      <c r="R184" s="236"/>
      <c r="S184" s="236"/>
      <c r="T184" s="236"/>
      <c r="U184" s="236"/>
      <c r="V184" s="236"/>
      <c r="W184" s="236"/>
      <c r="X184" s="236"/>
      <c r="Y184" s="236"/>
      <c r="Z184" s="236"/>
      <c r="AA184" s="236"/>
      <c r="AB184" s="236"/>
      <c r="AC184" s="236"/>
      <c r="AD184" s="236"/>
      <c r="AE184" s="236"/>
      <c r="AF184" s="236"/>
      <c r="AG184" s="236"/>
      <c r="AH184" s="236"/>
      <c r="AI184" s="236"/>
      <c r="AJ184" s="236"/>
      <c r="AK184" s="236"/>
      <c r="AL184" s="236"/>
      <c r="AM184" s="242"/>
      <c r="AN184" s="236"/>
      <c r="AO184" s="236"/>
      <c r="AP184" s="236"/>
    </row>
    <row r="185" spans="1:43" x14ac:dyDescent="0.2">
      <c r="A185" s="232" t="s">
        <v>2039</v>
      </c>
      <c r="B185" s="232" t="s">
        <v>1488</v>
      </c>
      <c r="C185" s="148" t="s">
        <v>234</v>
      </c>
      <c r="D185" s="148" t="s">
        <v>234</v>
      </c>
      <c r="E185" s="311">
        <v>3.1</v>
      </c>
      <c r="F185" s="311">
        <v>21.1</v>
      </c>
      <c r="G185" s="148"/>
      <c r="H185" s="148"/>
      <c r="I185" s="148"/>
      <c r="J185" s="148">
        <v>1</v>
      </c>
      <c r="K185" s="227"/>
      <c r="L185" s="148">
        <v>1</v>
      </c>
      <c r="M185" s="148"/>
      <c r="N185" s="148"/>
      <c r="O185" s="148">
        <v>1</v>
      </c>
      <c r="P185" s="148"/>
      <c r="Q185" s="148"/>
      <c r="R185" s="148"/>
      <c r="S185" s="148"/>
      <c r="T185" s="148"/>
      <c r="U185" s="148"/>
      <c r="V185" s="148"/>
      <c r="W185" s="148"/>
      <c r="X185" s="148"/>
      <c r="Y185" s="227"/>
      <c r="Z185" s="148"/>
      <c r="AA185" s="148">
        <v>1</v>
      </c>
      <c r="AB185" s="148"/>
      <c r="AC185" s="148"/>
      <c r="AD185" s="148">
        <v>1</v>
      </c>
      <c r="AE185" s="148"/>
      <c r="AF185" s="148"/>
      <c r="AG185" s="148"/>
      <c r="AH185" s="148"/>
      <c r="AI185" s="148">
        <v>1</v>
      </c>
      <c r="AJ185" s="148"/>
      <c r="AK185" s="148"/>
      <c r="AL185" s="148"/>
      <c r="AM185" s="147">
        <v>1</v>
      </c>
      <c r="AN185" s="148"/>
      <c r="AO185" s="148">
        <v>1</v>
      </c>
      <c r="AP185" s="148"/>
    </row>
    <row r="186" spans="1:43" x14ac:dyDescent="0.2">
      <c r="A186" s="226" t="s">
        <v>2040</v>
      </c>
      <c r="B186" s="225" t="s">
        <v>2041</v>
      </c>
      <c r="C186" s="225">
        <v>15.7</v>
      </c>
      <c r="D186" s="225">
        <v>15.7</v>
      </c>
      <c r="E186" s="316">
        <v>7.8</v>
      </c>
      <c r="F186" s="316">
        <v>20.5</v>
      </c>
      <c r="G186" s="148"/>
      <c r="H186" s="148"/>
      <c r="I186" s="148"/>
      <c r="J186" s="148"/>
      <c r="K186" s="227"/>
      <c r="L186" s="148"/>
      <c r="M186" s="148"/>
      <c r="N186" s="148"/>
      <c r="O186" s="148"/>
      <c r="P186" s="148"/>
      <c r="Q186" s="148"/>
      <c r="R186" s="148"/>
      <c r="S186" s="148"/>
      <c r="T186" s="148"/>
      <c r="U186" s="148"/>
      <c r="V186" s="148"/>
      <c r="W186" s="148"/>
      <c r="X186" s="148">
        <v>1</v>
      </c>
      <c r="Y186" s="148"/>
      <c r="Z186" s="148" t="s">
        <v>1821</v>
      </c>
      <c r="AA186" s="148"/>
      <c r="AB186" s="148"/>
      <c r="AC186" s="148"/>
      <c r="AD186" s="148"/>
      <c r="AE186" s="148"/>
      <c r="AF186" s="148"/>
      <c r="AG186" s="148"/>
      <c r="AH186" s="148"/>
      <c r="AI186" s="148"/>
      <c r="AJ186" s="148"/>
      <c r="AK186" s="148"/>
      <c r="AL186" s="148"/>
      <c r="AM186" s="147"/>
      <c r="AN186" s="148"/>
      <c r="AO186" s="148"/>
      <c r="AP186" s="148"/>
    </row>
    <row r="187" spans="1:43" x14ac:dyDescent="0.2">
      <c r="A187" s="233" t="s">
        <v>2042</v>
      </c>
      <c r="B187" s="234" t="s">
        <v>2043</v>
      </c>
      <c r="C187" s="234" t="s">
        <v>234</v>
      </c>
      <c r="D187" s="234" t="s">
        <v>234</v>
      </c>
      <c r="E187" s="234"/>
      <c r="F187" s="234"/>
      <c r="G187" s="234"/>
      <c r="H187" s="234">
        <v>1</v>
      </c>
      <c r="I187" s="234"/>
      <c r="J187" s="234"/>
      <c r="K187" s="235"/>
      <c r="L187" s="234" t="s">
        <v>1821</v>
      </c>
      <c r="M187" s="234" t="s">
        <v>1821</v>
      </c>
      <c r="N187" s="234">
        <v>1</v>
      </c>
      <c r="O187" s="234">
        <v>1</v>
      </c>
      <c r="P187" s="234"/>
      <c r="Q187" s="234"/>
      <c r="R187" s="234"/>
      <c r="S187" s="234"/>
      <c r="T187" s="234"/>
      <c r="U187" s="234" t="s">
        <v>1821</v>
      </c>
      <c r="V187" s="234" t="s">
        <v>1821</v>
      </c>
      <c r="W187" s="234" t="s">
        <v>1821</v>
      </c>
      <c r="X187" s="234"/>
      <c r="Y187" s="234"/>
      <c r="Z187" s="234"/>
      <c r="AA187" s="234" t="s">
        <v>1821</v>
      </c>
      <c r="AB187" s="234" t="s">
        <v>1821</v>
      </c>
      <c r="AC187" s="234"/>
      <c r="AD187" s="234"/>
      <c r="AE187" s="234"/>
      <c r="AF187" s="234"/>
      <c r="AG187" s="234"/>
      <c r="AH187" s="234" t="s">
        <v>1821</v>
      </c>
      <c r="AI187" s="234"/>
      <c r="AJ187" s="234"/>
      <c r="AK187" s="234" t="s">
        <v>1821</v>
      </c>
      <c r="AL187" s="234"/>
      <c r="AM187" s="234" t="s">
        <v>1821</v>
      </c>
      <c r="AN187" s="234" t="s">
        <v>1821</v>
      </c>
      <c r="AO187" s="234" t="s">
        <v>1821</v>
      </c>
      <c r="AP187" s="234"/>
    </row>
    <row r="188" spans="1:43" x14ac:dyDescent="0.2">
      <c r="A188" s="232" t="s">
        <v>480</v>
      </c>
      <c r="B188" s="250" t="s">
        <v>480</v>
      </c>
      <c r="C188" s="251">
        <v>6.6</v>
      </c>
      <c r="D188" s="251">
        <v>18.3</v>
      </c>
      <c r="E188" s="286">
        <v>2.2000000000000002</v>
      </c>
      <c r="F188" s="286">
        <v>22.4</v>
      </c>
      <c r="G188" s="148"/>
      <c r="H188" s="148"/>
      <c r="I188" s="148"/>
      <c r="J188" s="148"/>
      <c r="K188" s="227"/>
      <c r="L188" s="148"/>
      <c r="M188" s="148"/>
      <c r="N188" s="148"/>
      <c r="O188" s="148"/>
      <c r="P188" s="148"/>
      <c r="Q188" s="148"/>
      <c r="R188" s="148"/>
      <c r="S188" s="148"/>
      <c r="T188" s="148"/>
      <c r="U188" s="148"/>
      <c r="V188" s="148"/>
      <c r="W188" s="148"/>
      <c r="X188" s="148"/>
      <c r="Y188" s="148"/>
      <c r="Z188" s="148"/>
      <c r="AA188" s="148"/>
      <c r="AB188" s="148"/>
      <c r="AC188" s="148"/>
      <c r="AD188" s="148">
        <v>1</v>
      </c>
      <c r="AE188" s="148"/>
      <c r="AF188" s="148"/>
      <c r="AG188" s="148"/>
      <c r="AH188" s="148"/>
      <c r="AI188" s="148">
        <v>1</v>
      </c>
      <c r="AJ188" s="148"/>
      <c r="AK188" s="148"/>
      <c r="AL188" s="148"/>
      <c r="AM188" s="147"/>
      <c r="AN188" s="148"/>
      <c r="AO188" s="148"/>
      <c r="AP188" s="148"/>
    </row>
    <row r="189" spans="1:43" x14ac:dyDescent="0.2">
      <c r="A189" s="232" t="s">
        <v>1146</v>
      </c>
      <c r="B189" s="266" t="s">
        <v>1146</v>
      </c>
      <c r="C189" s="317">
        <v>15.6</v>
      </c>
      <c r="D189" s="318">
        <v>27.6</v>
      </c>
      <c r="E189" s="232"/>
      <c r="F189" s="232"/>
      <c r="G189" s="148"/>
      <c r="H189" s="148"/>
      <c r="I189" s="148"/>
      <c r="J189" s="148"/>
      <c r="K189" s="227"/>
      <c r="L189" s="148"/>
      <c r="M189" s="148"/>
      <c r="N189" s="148"/>
      <c r="O189" s="148"/>
      <c r="P189" s="148"/>
      <c r="Q189" s="148"/>
      <c r="R189" s="148"/>
      <c r="S189" s="148"/>
      <c r="T189" s="148"/>
      <c r="U189" s="148"/>
      <c r="V189" s="148"/>
      <c r="W189" s="148"/>
      <c r="X189" s="148"/>
      <c r="Y189" s="267">
        <v>1</v>
      </c>
      <c r="Z189" s="148"/>
      <c r="AA189" s="148"/>
      <c r="AB189" s="148"/>
      <c r="AC189" s="148"/>
      <c r="AD189" s="148"/>
      <c r="AE189" s="148"/>
      <c r="AF189" s="148"/>
      <c r="AG189" s="148"/>
      <c r="AH189" s="148"/>
      <c r="AI189" s="148"/>
      <c r="AJ189" s="148"/>
      <c r="AK189" s="148"/>
      <c r="AL189" s="148"/>
      <c r="AM189" s="147"/>
      <c r="AN189" s="148"/>
      <c r="AO189" s="148"/>
      <c r="AP189" s="148"/>
    </row>
    <row r="190" spans="1:43" x14ac:dyDescent="0.2">
      <c r="A190" s="233" t="s">
        <v>2044</v>
      </c>
      <c r="B190" s="234" t="s">
        <v>2045</v>
      </c>
      <c r="C190" s="234" t="s">
        <v>234</v>
      </c>
      <c r="D190" s="234" t="s">
        <v>234</v>
      </c>
      <c r="E190" s="234"/>
      <c r="F190" s="234"/>
      <c r="G190" s="234"/>
      <c r="H190" s="234">
        <v>1</v>
      </c>
      <c r="I190" s="259">
        <v>1</v>
      </c>
      <c r="J190" s="234"/>
      <c r="K190" s="235"/>
      <c r="L190" s="234"/>
      <c r="M190" s="234"/>
      <c r="N190" s="234"/>
      <c r="O190" s="234"/>
      <c r="P190" s="234"/>
      <c r="Q190" s="234"/>
      <c r="R190" s="234"/>
      <c r="S190" s="234" t="s">
        <v>1821</v>
      </c>
      <c r="T190" s="234"/>
      <c r="U190" s="234"/>
      <c r="V190" s="234"/>
      <c r="W190" s="234">
        <v>1</v>
      </c>
      <c r="X190" s="234"/>
      <c r="Y190" s="234"/>
      <c r="Z190" s="234"/>
      <c r="AA190" s="234"/>
      <c r="AB190" s="234"/>
      <c r="AC190" s="234"/>
      <c r="AD190" s="234"/>
      <c r="AE190" s="234"/>
      <c r="AF190" s="234"/>
      <c r="AG190" s="234"/>
      <c r="AH190" s="234"/>
      <c r="AI190" s="234"/>
      <c r="AJ190" s="234"/>
      <c r="AK190" s="234" t="s">
        <v>1821</v>
      </c>
      <c r="AL190" s="234"/>
      <c r="AM190" s="234"/>
      <c r="AN190" s="234"/>
      <c r="AO190" s="234"/>
      <c r="AP190" s="234"/>
    </row>
    <row r="191" spans="1:43" x14ac:dyDescent="0.2">
      <c r="A191" s="232" t="s">
        <v>2046</v>
      </c>
      <c r="B191" s="304" t="s">
        <v>2047</v>
      </c>
      <c r="C191" s="265" t="s">
        <v>234</v>
      </c>
      <c r="D191" s="265" t="s">
        <v>234</v>
      </c>
      <c r="E191" s="304"/>
      <c r="F191" s="304"/>
      <c r="G191" s="148"/>
      <c r="H191" s="148"/>
      <c r="I191" s="148"/>
      <c r="J191" s="148"/>
      <c r="K191" s="227"/>
      <c r="L191" s="148"/>
      <c r="M191" s="148"/>
      <c r="N191" s="148"/>
      <c r="O191" s="148"/>
      <c r="P191" s="148"/>
      <c r="Q191" s="148"/>
      <c r="R191" s="148"/>
      <c r="S191" s="148"/>
      <c r="T191" s="148"/>
      <c r="U191" s="148"/>
      <c r="V191" s="148"/>
      <c r="W191" s="148"/>
      <c r="X191" s="148"/>
      <c r="Y191" s="227"/>
      <c r="Z191" s="148"/>
      <c r="AA191" s="148"/>
      <c r="AB191" s="148"/>
      <c r="AC191" s="148"/>
      <c r="AD191" s="148">
        <v>1</v>
      </c>
      <c r="AE191" s="148"/>
      <c r="AF191" s="148"/>
      <c r="AG191" s="148"/>
      <c r="AH191" s="148"/>
      <c r="AI191" s="148">
        <v>1</v>
      </c>
      <c r="AJ191" s="148"/>
      <c r="AK191" s="148"/>
      <c r="AL191" s="148"/>
      <c r="AM191" s="147"/>
      <c r="AN191" s="148"/>
      <c r="AO191" s="148"/>
      <c r="AP191" s="148"/>
    </row>
    <row r="192" spans="1:43" x14ac:dyDescent="0.2">
      <c r="A192" s="226" t="s">
        <v>2048</v>
      </c>
      <c r="B192" s="226" t="s">
        <v>864</v>
      </c>
      <c r="C192" s="225">
        <v>3.1</v>
      </c>
      <c r="D192" s="225">
        <v>27.7</v>
      </c>
      <c r="E192" s="226"/>
      <c r="F192" s="226"/>
      <c r="G192" s="148"/>
      <c r="H192" s="148"/>
      <c r="I192" s="148"/>
      <c r="J192" s="148">
        <v>1</v>
      </c>
      <c r="K192" s="227"/>
      <c r="L192" s="148">
        <v>1</v>
      </c>
      <c r="M192" s="148"/>
      <c r="N192" s="148"/>
      <c r="O192" s="148"/>
      <c r="P192" s="148"/>
      <c r="Q192" s="148"/>
      <c r="R192" s="148"/>
      <c r="S192" s="148"/>
      <c r="T192" s="148"/>
      <c r="U192" s="148"/>
      <c r="V192" s="148">
        <v>1</v>
      </c>
      <c r="W192" s="148"/>
      <c r="X192" s="148"/>
      <c r="Y192" s="148"/>
      <c r="Z192" s="148">
        <v>1</v>
      </c>
      <c r="AA192" s="148"/>
      <c r="AB192" s="148"/>
      <c r="AC192" s="148"/>
      <c r="AD192" s="148"/>
      <c r="AE192" s="148"/>
      <c r="AF192" s="148"/>
      <c r="AG192" s="148">
        <v>1</v>
      </c>
      <c r="AH192" s="148"/>
      <c r="AI192" s="148"/>
      <c r="AJ192" s="148"/>
      <c r="AK192" s="148"/>
      <c r="AL192" s="148"/>
      <c r="AM192" s="147"/>
      <c r="AN192" s="148"/>
      <c r="AO192" s="148"/>
      <c r="AP192" s="148"/>
    </row>
    <row r="193" spans="1:42" x14ac:dyDescent="0.2">
      <c r="A193" s="232" t="s">
        <v>2049</v>
      </c>
      <c r="B193" s="250" t="s">
        <v>2050</v>
      </c>
      <c r="C193" s="251">
        <v>14</v>
      </c>
      <c r="D193" s="251">
        <v>27.1</v>
      </c>
      <c r="E193" s="250"/>
      <c r="F193" s="250"/>
      <c r="G193" s="148"/>
      <c r="H193" s="148"/>
      <c r="I193" s="148"/>
      <c r="J193" s="148"/>
      <c r="K193" s="227"/>
      <c r="L193" s="148"/>
      <c r="M193" s="148"/>
      <c r="N193" s="148"/>
      <c r="O193" s="148"/>
      <c r="P193" s="148"/>
      <c r="Q193" s="148"/>
      <c r="R193" s="148"/>
      <c r="S193" s="148"/>
      <c r="T193" s="148"/>
      <c r="U193" s="148"/>
      <c r="V193" s="148"/>
      <c r="W193" s="148"/>
      <c r="X193" s="148"/>
      <c r="Y193" s="148"/>
      <c r="Z193" s="148"/>
      <c r="AA193" s="148"/>
      <c r="AB193" s="148"/>
      <c r="AC193" s="148"/>
      <c r="AD193" s="148">
        <v>1</v>
      </c>
      <c r="AE193" s="148"/>
      <c r="AF193" s="148"/>
      <c r="AG193" s="148"/>
      <c r="AH193" s="148"/>
      <c r="AI193" s="148">
        <v>1</v>
      </c>
      <c r="AJ193" s="148"/>
      <c r="AK193" s="148"/>
      <c r="AL193" s="148"/>
      <c r="AM193" s="147"/>
      <c r="AN193" s="148"/>
      <c r="AO193" s="148"/>
      <c r="AP193" s="148"/>
    </row>
    <row r="194" spans="1:42" x14ac:dyDescent="0.2">
      <c r="A194" s="148" t="s">
        <v>981</v>
      </c>
      <c r="B194" s="251" t="s">
        <v>2051</v>
      </c>
      <c r="C194" s="251">
        <v>0</v>
      </c>
      <c r="D194" s="251">
        <v>27.5</v>
      </c>
      <c r="E194" s="250"/>
      <c r="F194" s="250"/>
      <c r="G194" s="148">
        <f t="shared" ref="G194:AP194" si="0">SUM(G195,G198)</f>
        <v>2</v>
      </c>
      <c r="H194" s="148">
        <f t="shared" si="0"/>
        <v>2</v>
      </c>
      <c r="I194" s="148">
        <f t="shared" si="0"/>
        <v>2</v>
      </c>
      <c r="J194" s="148">
        <f t="shared" si="0"/>
        <v>2</v>
      </c>
      <c r="K194" s="227">
        <f t="shared" si="0"/>
        <v>0</v>
      </c>
      <c r="L194" s="148">
        <f t="shared" si="0"/>
        <v>1</v>
      </c>
      <c r="M194" s="148">
        <f t="shared" si="0"/>
        <v>3</v>
      </c>
      <c r="N194" s="148">
        <f t="shared" si="0"/>
        <v>3</v>
      </c>
      <c r="O194" s="148">
        <f t="shared" si="0"/>
        <v>3</v>
      </c>
      <c r="P194" s="148">
        <f t="shared" si="0"/>
        <v>1</v>
      </c>
      <c r="Q194" s="148">
        <f t="shared" si="0"/>
        <v>1</v>
      </c>
      <c r="R194" s="148">
        <f t="shared" si="0"/>
        <v>0</v>
      </c>
      <c r="S194" s="148">
        <f t="shared" si="0"/>
        <v>2</v>
      </c>
      <c r="T194" s="148">
        <f t="shared" si="0"/>
        <v>1</v>
      </c>
      <c r="U194" s="148">
        <f t="shared" si="0"/>
        <v>1</v>
      </c>
      <c r="V194" s="148">
        <f t="shared" si="0"/>
        <v>1</v>
      </c>
      <c r="W194" s="148">
        <f t="shared" si="0"/>
        <v>2</v>
      </c>
      <c r="X194" s="148">
        <f t="shared" si="0"/>
        <v>3</v>
      </c>
      <c r="Y194" s="148">
        <f t="shared" si="0"/>
        <v>1</v>
      </c>
      <c r="Z194" s="148">
        <f t="shared" si="0"/>
        <v>2</v>
      </c>
      <c r="AA194" s="148">
        <f t="shared" si="0"/>
        <v>1</v>
      </c>
      <c r="AB194" s="148">
        <f t="shared" si="0"/>
        <v>1</v>
      </c>
      <c r="AC194" s="148">
        <f t="shared" si="0"/>
        <v>1</v>
      </c>
      <c r="AD194" s="148">
        <f t="shared" si="0"/>
        <v>1</v>
      </c>
      <c r="AE194" s="148">
        <f t="shared" si="0"/>
        <v>3</v>
      </c>
      <c r="AF194" s="148"/>
      <c r="AG194" s="148">
        <f t="shared" si="0"/>
        <v>1</v>
      </c>
      <c r="AH194" s="148">
        <f t="shared" si="0"/>
        <v>1</v>
      </c>
      <c r="AI194" s="148">
        <f t="shared" si="0"/>
        <v>1</v>
      </c>
      <c r="AJ194" s="148">
        <f t="shared" si="0"/>
        <v>1</v>
      </c>
      <c r="AK194" s="148">
        <f t="shared" si="0"/>
        <v>2</v>
      </c>
      <c r="AL194" s="148">
        <f t="shared" si="0"/>
        <v>1</v>
      </c>
      <c r="AM194" s="147">
        <f t="shared" si="0"/>
        <v>1</v>
      </c>
      <c r="AN194" s="148">
        <f t="shared" si="0"/>
        <v>3</v>
      </c>
      <c r="AO194" s="148">
        <f t="shared" si="0"/>
        <v>2</v>
      </c>
      <c r="AP194" s="148">
        <f t="shared" si="0"/>
        <v>1</v>
      </c>
    </row>
    <row r="195" spans="1:42" s="243" customFormat="1" x14ac:dyDescent="0.2">
      <c r="A195" s="271" t="s">
        <v>2052</v>
      </c>
      <c r="B195" s="319" t="s">
        <v>2053</v>
      </c>
      <c r="C195" s="236">
        <v>0</v>
      </c>
      <c r="D195" s="236">
        <v>27.5</v>
      </c>
      <c r="E195" s="236"/>
      <c r="F195" s="236"/>
      <c r="G195" s="236">
        <v>1</v>
      </c>
      <c r="H195" s="236">
        <v>1</v>
      </c>
      <c r="I195" s="236">
        <v>1</v>
      </c>
      <c r="J195" s="236">
        <v>1</v>
      </c>
      <c r="K195" s="240"/>
      <c r="L195" s="236"/>
      <c r="M195" s="236">
        <v>1</v>
      </c>
      <c r="N195" s="236"/>
      <c r="O195" s="236">
        <v>1</v>
      </c>
      <c r="P195" s="236"/>
      <c r="Q195" s="236"/>
      <c r="R195" s="236"/>
      <c r="S195" s="236">
        <v>1</v>
      </c>
      <c r="T195" s="236"/>
      <c r="U195" s="236"/>
      <c r="V195" s="236"/>
      <c r="W195" s="236">
        <v>1</v>
      </c>
      <c r="X195" s="236">
        <v>1</v>
      </c>
      <c r="Y195" s="236"/>
      <c r="Z195" s="236">
        <v>1</v>
      </c>
      <c r="AA195" s="236"/>
      <c r="AB195" s="236">
        <v>1</v>
      </c>
      <c r="AC195" s="236"/>
      <c r="AD195" s="236"/>
      <c r="AE195" s="236">
        <v>2</v>
      </c>
      <c r="AF195" s="236"/>
      <c r="AG195" s="236"/>
      <c r="AH195" s="236"/>
      <c r="AI195" s="236"/>
      <c r="AJ195" s="236"/>
      <c r="AK195" s="236">
        <v>1</v>
      </c>
      <c r="AL195" s="236"/>
      <c r="AM195" s="242"/>
      <c r="AN195" s="236">
        <v>1</v>
      </c>
      <c r="AO195" s="236">
        <v>1</v>
      </c>
      <c r="AP195" s="236"/>
    </row>
    <row r="196" spans="1:42" s="243" customFormat="1" x14ac:dyDescent="0.2">
      <c r="A196" s="320" t="s">
        <v>2054</v>
      </c>
      <c r="B196" s="321" t="s">
        <v>2053</v>
      </c>
      <c r="C196" s="238" t="s">
        <v>854</v>
      </c>
      <c r="D196" s="238" t="s">
        <v>854</v>
      </c>
      <c r="E196" s="238"/>
      <c r="F196" s="238"/>
      <c r="G196" s="236"/>
      <c r="H196" s="236"/>
      <c r="I196" s="236"/>
      <c r="J196" s="236"/>
      <c r="K196" s="240"/>
      <c r="L196" s="236"/>
      <c r="M196" s="241" t="s">
        <v>984</v>
      </c>
      <c r="N196" s="236"/>
      <c r="O196" s="241" t="s">
        <v>984</v>
      </c>
      <c r="P196" s="236"/>
      <c r="Q196" s="236"/>
      <c r="R196" s="236"/>
      <c r="S196" s="236"/>
      <c r="T196" s="236"/>
      <c r="U196" s="236"/>
      <c r="V196" s="236"/>
      <c r="W196" s="236"/>
      <c r="X196" s="236"/>
      <c r="Y196" s="236"/>
      <c r="Z196" s="236"/>
      <c r="AA196" s="236"/>
      <c r="AB196" s="241" t="s">
        <v>984</v>
      </c>
      <c r="AC196" s="236"/>
      <c r="AD196" s="236"/>
      <c r="AE196" s="236"/>
      <c r="AF196" s="236"/>
      <c r="AG196" s="236"/>
      <c r="AH196" s="236"/>
      <c r="AI196" s="236"/>
      <c r="AJ196" s="236"/>
      <c r="AK196" s="236"/>
      <c r="AL196" s="236"/>
      <c r="AM196" s="242"/>
      <c r="AN196" s="241" t="s">
        <v>984</v>
      </c>
      <c r="AO196" s="236"/>
      <c r="AP196" s="236"/>
    </row>
    <row r="197" spans="1:42" s="243" customFormat="1" x14ac:dyDescent="0.2">
      <c r="A197" s="322" t="s">
        <v>2055</v>
      </c>
      <c r="B197" s="323" t="s">
        <v>2053</v>
      </c>
      <c r="C197" s="288" t="s">
        <v>854</v>
      </c>
      <c r="D197" s="288" t="s">
        <v>854</v>
      </c>
      <c r="E197" s="288"/>
      <c r="F197" s="288"/>
      <c r="G197" s="236"/>
      <c r="H197" s="236"/>
      <c r="I197" s="236"/>
      <c r="J197" s="236"/>
      <c r="K197" s="240"/>
      <c r="L197" s="236"/>
      <c r="M197" s="236"/>
      <c r="N197" s="236"/>
      <c r="O197" s="236"/>
      <c r="P197" s="236"/>
      <c r="Q197" s="236"/>
      <c r="R197" s="236"/>
      <c r="S197" s="236"/>
      <c r="T197" s="236"/>
      <c r="U197" s="236"/>
      <c r="V197" s="236"/>
      <c r="W197" s="236"/>
      <c r="X197" s="236"/>
      <c r="Y197" s="236"/>
      <c r="Z197" s="236"/>
      <c r="AA197" s="236"/>
      <c r="AB197" s="236"/>
      <c r="AC197" s="236"/>
      <c r="AD197" s="236"/>
      <c r="AE197" s="241" t="s">
        <v>984</v>
      </c>
      <c r="AF197" s="241"/>
      <c r="AG197" s="236"/>
      <c r="AH197" s="236"/>
      <c r="AI197" s="236"/>
      <c r="AJ197" s="236"/>
      <c r="AK197" s="236"/>
      <c r="AL197" s="236"/>
      <c r="AM197" s="242"/>
      <c r="AN197" s="236"/>
      <c r="AO197" s="236"/>
      <c r="AP197" s="236"/>
    </row>
    <row r="198" spans="1:42" s="243" customFormat="1" x14ac:dyDescent="0.2">
      <c r="A198" s="271" t="s">
        <v>2056</v>
      </c>
      <c r="B198" s="271" t="s">
        <v>1156</v>
      </c>
      <c r="C198" s="236">
        <v>0</v>
      </c>
      <c r="D198" s="236">
        <v>27.5</v>
      </c>
      <c r="E198" s="254"/>
      <c r="F198" s="254"/>
      <c r="G198" s="236">
        <v>1</v>
      </c>
      <c r="H198" s="236">
        <v>1</v>
      </c>
      <c r="I198" s="236">
        <v>1</v>
      </c>
      <c r="J198" s="236">
        <v>1</v>
      </c>
      <c r="K198" s="240"/>
      <c r="L198" s="236">
        <v>1</v>
      </c>
      <c r="M198" s="236">
        <v>2</v>
      </c>
      <c r="N198" s="236">
        <v>3</v>
      </c>
      <c r="O198" s="236">
        <v>2</v>
      </c>
      <c r="P198" s="236">
        <v>1</v>
      </c>
      <c r="Q198" s="236">
        <v>1</v>
      </c>
      <c r="R198" s="236"/>
      <c r="S198" s="236">
        <v>1</v>
      </c>
      <c r="T198" s="236">
        <v>1</v>
      </c>
      <c r="U198" s="236">
        <v>1</v>
      </c>
      <c r="V198" s="236">
        <v>1</v>
      </c>
      <c r="W198" s="236">
        <v>1</v>
      </c>
      <c r="X198" s="236">
        <v>2</v>
      </c>
      <c r="Y198" s="236">
        <v>1</v>
      </c>
      <c r="Z198" s="236">
        <v>1</v>
      </c>
      <c r="AA198" s="236">
        <v>1</v>
      </c>
      <c r="AB198" s="236"/>
      <c r="AC198" s="236">
        <v>1</v>
      </c>
      <c r="AD198" s="236">
        <v>1</v>
      </c>
      <c r="AE198" s="236">
        <v>1</v>
      </c>
      <c r="AF198" s="236"/>
      <c r="AG198" s="236">
        <v>1</v>
      </c>
      <c r="AH198" s="236">
        <v>1</v>
      </c>
      <c r="AI198" s="236">
        <v>1</v>
      </c>
      <c r="AJ198" s="236">
        <v>1</v>
      </c>
      <c r="AK198" s="236">
        <v>1</v>
      </c>
      <c r="AL198" s="236">
        <v>1</v>
      </c>
      <c r="AM198" s="242">
        <v>1</v>
      </c>
      <c r="AN198" s="236">
        <v>2</v>
      </c>
      <c r="AO198" s="236">
        <v>1</v>
      </c>
      <c r="AP198" s="236">
        <v>1</v>
      </c>
    </row>
    <row r="199" spans="1:42" s="243" customFormat="1" x14ac:dyDescent="0.2">
      <c r="A199" s="320" t="s">
        <v>2057</v>
      </c>
      <c r="B199" s="324" t="s">
        <v>1156</v>
      </c>
      <c r="C199" s="238">
        <v>1</v>
      </c>
      <c r="D199" s="238"/>
      <c r="E199" s="239"/>
      <c r="F199" s="239"/>
      <c r="G199" s="236"/>
      <c r="H199" s="236"/>
      <c r="I199" s="236"/>
      <c r="J199" s="236"/>
      <c r="K199" s="240"/>
      <c r="L199" s="236"/>
      <c r="M199" s="236"/>
      <c r="N199" s="236"/>
      <c r="O199" s="241" t="s">
        <v>984</v>
      </c>
      <c r="P199" s="236"/>
      <c r="Q199" s="236"/>
      <c r="R199" s="236"/>
      <c r="S199" s="236"/>
      <c r="T199" s="236"/>
      <c r="U199" s="236"/>
      <c r="V199" s="236"/>
      <c r="W199" s="236"/>
      <c r="X199" s="236"/>
      <c r="Y199" s="236"/>
      <c r="Z199" s="236"/>
      <c r="AA199" s="236"/>
      <c r="AB199" s="236"/>
      <c r="AC199" s="236"/>
      <c r="AD199" s="236"/>
      <c r="AE199" s="236"/>
      <c r="AF199" s="236"/>
      <c r="AG199" s="236"/>
      <c r="AH199" s="236"/>
      <c r="AI199" s="236"/>
      <c r="AJ199" s="236"/>
      <c r="AK199" s="236"/>
      <c r="AL199" s="236"/>
      <c r="AM199" s="242"/>
      <c r="AN199" s="241" t="s">
        <v>984</v>
      </c>
      <c r="AO199" s="236"/>
      <c r="AP199" s="236"/>
    </row>
    <row r="200" spans="1:42" s="243" customFormat="1" x14ac:dyDescent="0.2">
      <c r="A200" s="320" t="s">
        <v>2058</v>
      </c>
      <c r="B200" s="324" t="s">
        <v>1156</v>
      </c>
      <c r="C200" s="238">
        <v>1</v>
      </c>
      <c r="D200" s="238"/>
      <c r="E200" s="239"/>
      <c r="F200" s="239"/>
      <c r="G200" s="236"/>
      <c r="H200" s="236"/>
      <c r="I200" s="236"/>
      <c r="J200" s="236"/>
      <c r="K200" s="240"/>
      <c r="L200" s="236"/>
      <c r="M200" s="241" t="s">
        <v>984</v>
      </c>
      <c r="N200" s="241" t="s">
        <v>984</v>
      </c>
      <c r="O200" s="236"/>
      <c r="P200" s="236"/>
      <c r="Q200" s="236"/>
      <c r="R200" s="236"/>
      <c r="S200" s="236"/>
      <c r="T200" s="236"/>
      <c r="U200" s="236"/>
      <c r="V200" s="236"/>
      <c r="W200" s="236"/>
      <c r="X200" s="236"/>
      <c r="Y200" s="236"/>
      <c r="Z200" s="236"/>
      <c r="AA200" s="236"/>
      <c r="AB200" s="236"/>
      <c r="AC200" s="236"/>
      <c r="AD200" s="236"/>
      <c r="AE200" s="236"/>
      <c r="AF200" s="236"/>
      <c r="AG200" s="236"/>
      <c r="AH200" s="236"/>
      <c r="AI200" s="236"/>
      <c r="AJ200" s="236"/>
      <c r="AK200" s="236"/>
      <c r="AL200" s="236"/>
      <c r="AM200" s="242"/>
      <c r="AN200" s="236"/>
      <c r="AO200" s="236"/>
      <c r="AP200" s="236"/>
    </row>
    <row r="201" spans="1:42" s="243" customFormat="1" x14ac:dyDescent="0.2">
      <c r="A201" s="320" t="s">
        <v>2059</v>
      </c>
      <c r="B201" s="324" t="s">
        <v>1156</v>
      </c>
      <c r="C201" s="238">
        <v>1</v>
      </c>
      <c r="D201" s="238"/>
      <c r="E201" s="239"/>
      <c r="F201" s="239"/>
      <c r="G201" s="236"/>
      <c r="H201" s="236"/>
      <c r="I201" s="236"/>
      <c r="J201" s="236"/>
      <c r="K201" s="240"/>
      <c r="L201" s="236"/>
      <c r="M201" s="241" t="s">
        <v>984</v>
      </c>
      <c r="N201" s="241" t="s">
        <v>984</v>
      </c>
      <c r="O201" s="241" t="s">
        <v>984</v>
      </c>
      <c r="P201" s="236"/>
      <c r="Q201" s="236"/>
      <c r="R201" s="236"/>
      <c r="S201" s="236"/>
      <c r="T201" s="236"/>
      <c r="U201" s="236"/>
      <c r="V201" s="236"/>
      <c r="W201" s="236"/>
      <c r="X201" s="241" t="s">
        <v>984</v>
      </c>
      <c r="Y201" s="236"/>
      <c r="Z201" s="236"/>
      <c r="AA201" s="236"/>
      <c r="AB201" s="236"/>
      <c r="AC201" s="236"/>
      <c r="AD201" s="236"/>
      <c r="AE201" s="236"/>
      <c r="AF201" s="236"/>
      <c r="AG201" s="236"/>
      <c r="AH201" s="236"/>
      <c r="AI201" s="236"/>
      <c r="AJ201" s="236"/>
      <c r="AK201" s="236"/>
      <c r="AL201" s="236"/>
      <c r="AM201" s="242"/>
      <c r="AN201" s="241" t="s">
        <v>984</v>
      </c>
      <c r="AO201" s="236"/>
      <c r="AP201" s="236"/>
    </row>
    <row r="202" spans="1:42" x14ac:dyDescent="0.2">
      <c r="A202" s="232" t="s">
        <v>2060</v>
      </c>
      <c r="B202" s="325" t="s">
        <v>395</v>
      </c>
      <c r="C202" s="267">
        <v>15.7</v>
      </c>
      <c r="D202" s="282">
        <v>22.2</v>
      </c>
      <c r="E202" s="232"/>
      <c r="F202" s="232"/>
      <c r="G202" s="148"/>
      <c r="H202" s="148"/>
      <c r="I202" s="148"/>
      <c r="J202" s="267">
        <v>1</v>
      </c>
      <c r="K202" s="227"/>
      <c r="L202" s="283">
        <v>1</v>
      </c>
      <c r="M202" s="148"/>
      <c r="N202" s="267">
        <v>1</v>
      </c>
      <c r="O202" s="148"/>
      <c r="P202" s="148"/>
      <c r="Q202" s="267">
        <v>1</v>
      </c>
      <c r="R202" s="267">
        <v>1</v>
      </c>
      <c r="S202" s="148"/>
      <c r="T202" s="148"/>
      <c r="U202" s="148"/>
      <c r="V202" s="267">
        <v>1</v>
      </c>
      <c r="W202" s="148"/>
      <c r="X202" s="148"/>
      <c r="Y202" s="148"/>
      <c r="Z202" s="267">
        <v>1</v>
      </c>
      <c r="AA202" s="148"/>
      <c r="AB202" s="148"/>
      <c r="AC202" s="148"/>
      <c r="AD202" s="267">
        <v>1</v>
      </c>
      <c r="AE202" s="148">
        <v>1</v>
      </c>
      <c r="AF202" s="267"/>
      <c r="AG202" s="148"/>
      <c r="AH202" s="267">
        <v>1</v>
      </c>
      <c r="AI202" s="267">
        <v>1</v>
      </c>
      <c r="AJ202" s="148"/>
      <c r="AK202" s="148"/>
      <c r="AL202" s="148"/>
      <c r="AM202" s="147"/>
      <c r="AN202" s="267">
        <v>2</v>
      </c>
      <c r="AO202" s="148"/>
      <c r="AP202" s="148"/>
    </row>
    <row r="203" spans="1:42" s="243" customFormat="1" x14ac:dyDescent="0.2">
      <c r="A203" s="237" t="s">
        <v>2061</v>
      </c>
      <c r="B203" s="239" t="s">
        <v>395</v>
      </c>
      <c r="C203" s="238" t="s">
        <v>854</v>
      </c>
      <c r="D203" s="238" t="s">
        <v>854</v>
      </c>
      <c r="E203" s="239"/>
      <c r="F203" s="239"/>
      <c r="G203" s="236"/>
      <c r="H203" s="236"/>
      <c r="I203" s="236"/>
      <c r="J203" s="236"/>
      <c r="K203" s="240"/>
      <c r="L203" s="236"/>
      <c r="M203" s="236"/>
      <c r="N203" s="236"/>
      <c r="O203" s="236"/>
      <c r="P203" s="236"/>
      <c r="Q203" s="236"/>
      <c r="R203" s="236"/>
      <c r="S203" s="236"/>
      <c r="T203" s="236"/>
      <c r="U203" s="236"/>
      <c r="V203" s="236"/>
      <c r="W203" s="236"/>
      <c r="X203" s="236"/>
      <c r="Y203" s="236"/>
      <c r="Z203" s="236"/>
      <c r="AA203" s="236"/>
      <c r="AB203" s="236"/>
      <c r="AC203" s="236"/>
      <c r="AD203" s="236"/>
      <c r="AE203" s="236"/>
      <c r="AF203" s="236"/>
      <c r="AG203" s="236"/>
      <c r="AH203" s="236"/>
      <c r="AI203" s="236"/>
      <c r="AJ203" s="236"/>
      <c r="AK203" s="236"/>
      <c r="AL203" s="236"/>
      <c r="AM203" s="242"/>
      <c r="AN203" s="241" t="s">
        <v>984</v>
      </c>
      <c r="AO203" s="236"/>
      <c r="AP203" s="236"/>
    </row>
    <row r="204" spans="1:42" s="243" customFormat="1" x14ac:dyDescent="0.2">
      <c r="A204" s="237" t="s">
        <v>2062</v>
      </c>
      <c r="B204" s="239" t="s">
        <v>395</v>
      </c>
      <c r="C204" s="238" t="s">
        <v>854</v>
      </c>
      <c r="D204" s="238" t="s">
        <v>854</v>
      </c>
      <c r="E204" s="239"/>
      <c r="F204" s="239"/>
      <c r="G204" s="236"/>
      <c r="H204" s="236"/>
      <c r="I204" s="236"/>
      <c r="J204" s="236"/>
      <c r="K204" s="240"/>
      <c r="L204" s="236"/>
      <c r="M204" s="236"/>
      <c r="N204" s="236"/>
      <c r="O204" s="236"/>
      <c r="P204" s="236"/>
      <c r="Q204" s="236"/>
      <c r="R204" s="236"/>
      <c r="S204" s="236"/>
      <c r="T204" s="236"/>
      <c r="U204" s="236"/>
      <c r="V204" s="236"/>
      <c r="W204" s="236"/>
      <c r="X204" s="236"/>
      <c r="Y204" s="236"/>
      <c r="Z204" s="236"/>
      <c r="AA204" s="236"/>
      <c r="AB204" s="236"/>
      <c r="AC204" s="236"/>
      <c r="AD204" s="236"/>
      <c r="AE204" s="236"/>
      <c r="AF204" s="236"/>
      <c r="AG204" s="236"/>
      <c r="AH204" s="236"/>
      <c r="AI204" s="236"/>
      <c r="AJ204" s="236"/>
      <c r="AK204" s="236"/>
      <c r="AL204" s="236"/>
      <c r="AM204" s="242"/>
      <c r="AN204" s="241" t="s">
        <v>984</v>
      </c>
      <c r="AO204" s="236"/>
      <c r="AP204" s="236"/>
    </row>
    <row r="205" spans="1:42" x14ac:dyDescent="0.2">
      <c r="A205" s="232" t="s">
        <v>2063</v>
      </c>
      <c r="B205" s="326" t="s">
        <v>745</v>
      </c>
      <c r="C205" s="148">
        <v>-14.5</v>
      </c>
      <c r="D205" s="327">
        <v>16.100000000000001</v>
      </c>
      <c r="E205" s="232"/>
      <c r="F205" s="232"/>
      <c r="G205" s="148"/>
      <c r="H205" s="148"/>
      <c r="I205" s="148"/>
      <c r="J205" s="282">
        <v>1</v>
      </c>
      <c r="K205" s="227"/>
      <c r="L205" s="148"/>
      <c r="M205" s="148"/>
      <c r="N205" s="148"/>
      <c r="O205" s="148"/>
      <c r="P205" s="148"/>
      <c r="Q205" s="148"/>
      <c r="R205" s="148"/>
      <c r="S205" s="148"/>
      <c r="T205" s="148"/>
      <c r="U205" s="148"/>
      <c r="V205" s="282">
        <v>1</v>
      </c>
      <c r="W205" s="148"/>
      <c r="X205" s="282">
        <v>1</v>
      </c>
      <c r="Y205" s="282">
        <v>1</v>
      </c>
      <c r="Z205" s="148"/>
      <c r="AA205" s="148"/>
      <c r="AB205" s="148"/>
      <c r="AC205" s="148"/>
      <c r="AD205" s="282">
        <v>1</v>
      </c>
      <c r="AE205" s="328">
        <v>1</v>
      </c>
      <c r="AF205" s="282"/>
      <c r="AG205" s="282">
        <v>1</v>
      </c>
      <c r="AH205" s="148"/>
      <c r="AI205" s="282">
        <v>1</v>
      </c>
      <c r="AJ205" s="282">
        <v>1</v>
      </c>
      <c r="AK205" s="148"/>
      <c r="AL205" s="282">
        <v>1</v>
      </c>
      <c r="AM205" s="282">
        <v>1</v>
      </c>
      <c r="AN205" s="148"/>
      <c r="AO205" s="148"/>
      <c r="AP205" s="148"/>
    </row>
    <row r="206" spans="1:42" x14ac:dyDescent="0.2">
      <c r="A206" s="226" t="s">
        <v>2064</v>
      </c>
      <c r="B206" s="232" t="s">
        <v>2064</v>
      </c>
      <c r="C206" s="148" t="s">
        <v>234</v>
      </c>
      <c r="D206" s="148" t="s">
        <v>234</v>
      </c>
      <c r="E206" s="232"/>
      <c r="F206" s="232"/>
      <c r="G206" s="148"/>
      <c r="H206" s="148"/>
      <c r="I206" s="148"/>
      <c r="J206" s="148"/>
      <c r="K206" s="227"/>
      <c r="L206" s="148"/>
      <c r="M206" s="148"/>
      <c r="N206" s="148"/>
      <c r="O206" s="148"/>
      <c r="P206" s="148"/>
      <c r="Q206" s="148"/>
      <c r="R206" s="148"/>
      <c r="S206" s="148"/>
      <c r="T206" s="148"/>
      <c r="U206" s="148"/>
      <c r="V206" s="148"/>
      <c r="W206" s="148"/>
      <c r="X206" s="148">
        <v>1</v>
      </c>
      <c r="Y206" s="227"/>
      <c r="Z206" s="148"/>
      <c r="AA206" s="148"/>
      <c r="AB206" s="148"/>
      <c r="AC206" s="148"/>
      <c r="AD206" s="148"/>
      <c r="AE206" s="148"/>
      <c r="AF206" s="148"/>
      <c r="AG206" s="148"/>
      <c r="AH206" s="148"/>
      <c r="AI206" s="148"/>
      <c r="AJ206" s="148"/>
      <c r="AK206" s="148"/>
      <c r="AL206" s="148"/>
      <c r="AM206" s="147"/>
      <c r="AN206" s="148"/>
      <c r="AO206" s="148"/>
      <c r="AP206" s="148"/>
    </row>
    <row r="207" spans="1:42" x14ac:dyDescent="0.2">
      <c r="A207" s="234" t="s">
        <v>2065</v>
      </c>
      <c r="B207" s="329" t="s">
        <v>2066</v>
      </c>
      <c r="C207" s="329" t="s">
        <v>234</v>
      </c>
      <c r="D207" s="329" t="s">
        <v>234</v>
      </c>
      <c r="E207" s="329"/>
      <c r="F207" s="329"/>
      <c r="G207" s="234">
        <v>1</v>
      </c>
      <c r="H207" s="234"/>
      <c r="I207" s="234"/>
      <c r="J207" s="234"/>
      <c r="K207" s="235"/>
      <c r="L207" s="234"/>
      <c r="M207" s="234"/>
      <c r="N207" s="234"/>
      <c r="O207" s="234"/>
      <c r="P207" s="234"/>
      <c r="Q207" s="234"/>
      <c r="R207" s="234"/>
      <c r="S207" s="234"/>
      <c r="T207" s="234">
        <v>1</v>
      </c>
      <c r="U207" s="234"/>
      <c r="V207" s="234"/>
      <c r="W207" s="234"/>
      <c r="X207" s="234"/>
      <c r="Y207" s="234"/>
      <c r="Z207" s="234"/>
      <c r="AA207" s="234"/>
      <c r="AB207" s="234"/>
      <c r="AC207" s="234"/>
      <c r="AD207" s="234"/>
      <c r="AE207" s="234"/>
      <c r="AF207" s="234"/>
      <c r="AG207" s="234"/>
      <c r="AH207" s="234"/>
      <c r="AI207" s="234"/>
      <c r="AJ207" s="234" t="s">
        <v>1821</v>
      </c>
      <c r="AK207" s="234"/>
      <c r="AL207" s="234"/>
      <c r="AM207" s="234"/>
      <c r="AN207" s="234"/>
      <c r="AO207" s="234"/>
      <c r="AP207" s="234"/>
    </row>
    <row r="208" spans="1:42" x14ac:dyDescent="0.2">
      <c r="A208" s="258" t="s">
        <v>2067</v>
      </c>
      <c r="B208" s="290" t="s">
        <v>2066</v>
      </c>
      <c r="C208" s="290" t="s">
        <v>234</v>
      </c>
      <c r="D208" s="290" t="s">
        <v>234</v>
      </c>
      <c r="E208" s="290"/>
      <c r="F208" s="290"/>
      <c r="G208" s="234"/>
      <c r="H208" s="234"/>
      <c r="I208" s="234"/>
      <c r="J208" s="234"/>
      <c r="K208" s="235"/>
      <c r="L208" s="234"/>
      <c r="M208" s="234">
        <v>1</v>
      </c>
      <c r="N208" s="234">
        <v>1</v>
      </c>
      <c r="O208" s="234">
        <v>1</v>
      </c>
      <c r="P208" s="234"/>
      <c r="Q208" s="234"/>
      <c r="R208" s="234"/>
      <c r="S208" s="234"/>
      <c r="T208" s="234"/>
      <c r="U208" s="234"/>
      <c r="V208" s="234"/>
      <c r="W208" s="234"/>
      <c r="X208" s="234">
        <v>1</v>
      </c>
      <c r="Y208" s="234"/>
      <c r="Z208" s="234"/>
      <c r="AA208" s="234"/>
      <c r="AB208" s="234">
        <v>1</v>
      </c>
      <c r="AC208" s="234"/>
      <c r="AD208" s="234"/>
      <c r="AE208" s="234"/>
      <c r="AF208" s="234"/>
      <c r="AG208" s="234"/>
      <c r="AH208" s="234"/>
      <c r="AI208" s="234"/>
      <c r="AJ208" s="234"/>
      <c r="AK208" s="234"/>
      <c r="AL208" s="234"/>
      <c r="AM208" s="234"/>
      <c r="AN208" s="234" t="s">
        <v>1821</v>
      </c>
      <c r="AO208" s="234"/>
      <c r="AP208" s="234"/>
    </row>
    <row r="209" spans="1:42" x14ac:dyDescent="0.2">
      <c r="A209" s="226" t="s">
        <v>2068</v>
      </c>
      <c r="B209" s="330" t="s">
        <v>1483</v>
      </c>
      <c r="C209" s="331">
        <v>11.5</v>
      </c>
      <c r="D209" s="225">
        <v>24.6</v>
      </c>
      <c r="E209" s="284">
        <v>9.3000000000000007</v>
      </c>
      <c r="F209" s="284">
        <v>25.3</v>
      </c>
      <c r="G209" s="267">
        <v>1</v>
      </c>
      <c r="H209" s="148">
        <v>1</v>
      </c>
      <c r="I209" s="267">
        <v>1</v>
      </c>
      <c r="J209" s="148"/>
      <c r="K209" s="227"/>
      <c r="L209" s="148"/>
      <c r="M209" s="148"/>
      <c r="N209" s="148"/>
      <c r="O209" s="148"/>
      <c r="P209" s="148"/>
      <c r="Q209" s="148"/>
      <c r="R209" s="148">
        <v>1</v>
      </c>
      <c r="S209" s="148"/>
      <c r="T209" s="267">
        <v>1</v>
      </c>
      <c r="U209" s="148"/>
      <c r="V209" s="148">
        <v>1</v>
      </c>
      <c r="W209" s="148">
        <v>1</v>
      </c>
      <c r="X209" s="148">
        <v>1</v>
      </c>
      <c r="Y209" s="148"/>
      <c r="Z209" s="148">
        <v>1</v>
      </c>
      <c r="AA209" s="148"/>
      <c r="AB209" s="148"/>
      <c r="AC209" s="148"/>
      <c r="AD209" s="148">
        <v>1</v>
      </c>
      <c r="AE209" s="148">
        <v>1</v>
      </c>
      <c r="AF209" s="148"/>
      <c r="AG209" s="267">
        <v>1</v>
      </c>
      <c r="AH209" s="148">
        <v>1</v>
      </c>
      <c r="AI209" s="148">
        <v>1</v>
      </c>
      <c r="AJ209" s="148"/>
      <c r="AK209" s="148">
        <v>1</v>
      </c>
      <c r="AL209" s="148"/>
      <c r="AM209" s="147"/>
      <c r="AN209" s="148"/>
      <c r="AO209" s="148"/>
      <c r="AP209" s="148"/>
    </row>
    <row r="210" spans="1:42" x14ac:dyDescent="0.2">
      <c r="A210" s="232" t="s">
        <v>2069</v>
      </c>
      <c r="B210" s="232" t="s">
        <v>2070</v>
      </c>
      <c r="C210" s="148" t="s">
        <v>234</v>
      </c>
      <c r="D210" s="148" t="s">
        <v>234</v>
      </c>
      <c r="E210" s="232"/>
      <c r="F210" s="232"/>
      <c r="G210" s="148"/>
      <c r="H210" s="148"/>
      <c r="I210" s="148"/>
      <c r="J210" s="148">
        <v>1</v>
      </c>
      <c r="K210" s="227"/>
      <c r="L210" s="148"/>
      <c r="M210" s="148"/>
      <c r="N210" s="148"/>
      <c r="O210" s="148"/>
      <c r="P210" s="148">
        <v>1</v>
      </c>
      <c r="Q210" s="148"/>
      <c r="R210" s="148"/>
      <c r="S210" s="148">
        <v>1</v>
      </c>
      <c r="T210" s="148"/>
      <c r="U210" s="148"/>
      <c r="V210" s="148"/>
      <c r="W210" s="148"/>
      <c r="X210" s="148">
        <v>1</v>
      </c>
      <c r="Y210" s="227"/>
      <c r="Z210" s="148">
        <v>1</v>
      </c>
      <c r="AA210" s="148"/>
      <c r="AB210" s="148"/>
      <c r="AC210" s="148"/>
      <c r="AD210" s="148">
        <v>1</v>
      </c>
      <c r="AE210" s="148">
        <v>1</v>
      </c>
      <c r="AF210" s="148"/>
      <c r="AG210" s="148"/>
      <c r="AH210" s="148"/>
      <c r="AI210" s="148">
        <v>1</v>
      </c>
      <c r="AJ210" s="148"/>
      <c r="AK210" s="148"/>
      <c r="AL210" s="148"/>
      <c r="AM210" s="147"/>
      <c r="AN210" s="148"/>
      <c r="AO210" s="148"/>
      <c r="AP210" s="148"/>
    </row>
    <row r="211" spans="1:42" x14ac:dyDescent="0.2">
      <c r="A211" s="232" t="s">
        <v>2071</v>
      </c>
      <c r="B211" s="332" t="s">
        <v>2072</v>
      </c>
      <c r="C211" s="148" t="s">
        <v>234</v>
      </c>
      <c r="D211" s="257" t="s">
        <v>2073</v>
      </c>
      <c r="E211" s="232"/>
      <c r="F211" s="232"/>
      <c r="G211" s="148"/>
      <c r="H211" s="148"/>
      <c r="I211" s="148"/>
      <c r="J211" s="148"/>
      <c r="K211" s="227"/>
      <c r="L211" s="148"/>
      <c r="M211" s="257">
        <v>1</v>
      </c>
      <c r="N211" s="148"/>
      <c r="O211" s="148"/>
      <c r="P211" s="148"/>
      <c r="Q211" s="148"/>
      <c r="R211" s="148"/>
      <c r="S211" s="148"/>
      <c r="T211" s="148"/>
      <c r="U211" s="148"/>
      <c r="V211" s="148"/>
      <c r="W211" s="148"/>
      <c r="X211" s="148">
        <v>1</v>
      </c>
      <c r="Y211" s="227">
        <v>1</v>
      </c>
      <c r="Z211" s="257">
        <v>1</v>
      </c>
      <c r="AA211" s="148"/>
      <c r="AB211" s="148"/>
      <c r="AC211" s="148"/>
      <c r="AD211" s="148">
        <v>1</v>
      </c>
      <c r="AE211" s="148"/>
      <c r="AF211" s="148"/>
      <c r="AG211" s="148">
        <v>1</v>
      </c>
      <c r="AH211" s="148"/>
      <c r="AI211" s="148">
        <v>1</v>
      </c>
      <c r="AJ211" s="148"/>
      <c r="AK211" s="148"/>
      <c r="AL211" s="148">
        <v>1</v>
      </c>
      <c r="AM211" s="147"/>
      <c r="AN211" s="148"/>
      <c r="AO211" s="148"/>
      <c r="AP211" s="148"/>
    </row>
    <row r="212" spans="1:42" x14ac:dyDescent="0.2">
      <c r="A212" s="226" t="s">
        <v>2074</v>
      </c>
      <c r="B212" s="232" t="s">
        <v>37</v>
      </c>
      <c r="C212" s="148">
        <v>9.3000000000000007</v>
      </c>
      <c r="D212" s="148">
        <v>27.1</v>
      </c>
      <c r="E212" s="232"/>
      <c r="F212" s="232"/>
      <c r="G212" s="148"/>
      <c r="H212" s="148"/>
      <c r="I212" s="148"/>
      <c r="J212" s="148">
        <v>1</v>
      </c>
      <c r="K212" s="227"/>
      <c r="L212" s="148">
        <v>1</v>
      </c>
      <c r="M212" s="148"/>
      <c r="N212" s="148"/>
      <c r="O212" s="148"/>
      <c r="P212" s="148"/>
      <c r="Q212" s="148"/>
      <c r="R212" s="148"/>
      <c r="S212" s="148"/>
      <c r="T212" s="148"/>
      <c r="U212" s="148"/>
      <c r="V212" s="148"/>
      <c r="W212" s="148"/>
      <c r="X212" s="148">
        <v>2</v>
      </c>
      <c r="Y212" s="148"/>
      <c r="Z212" s="148"/>
      <c r="AA212" s="148"/>
      <c r="AB212" s="148"/>
      <c r="AC212" s="148"/>
      <c r="AD212" s="148">
        <v>1</v>
      </c>
      <c r="AE212" s="148">
        <v>1</v>
      </c>
      <c r="AF212" s="148"/>
      <c r="AG212" s="148"/>
      <c r="AH212" s="148"/>
      <c r="AI212" s="148">
        <v>1</v>
      </c>
      <c r="AJ212" s="148"/>
      <c r="AK212" s="148"/>
      <c r="AL212" s="148"/>
      <c r="AM212" s="147"/>
      <c r="AN212" s="148"/>
      <c r="AO212" s="148"/>
      <c r="AP212" s="148"/>
    </row>
    <row r="213" spans="1:42" x14ac:dyDescent="0.2">
      <c r="A213" s="232" t="s">
        <v>2075</v>
      </c>
      <c r="B213" s="148" t="s">
        <v>2076</v>
      </c>
      <c r="C213" s="148" t="s">
        <v>234</v>
      </c>
      <c r="D213" s="148" t="s">
        <v>234</v>
      </c>
      <c r="E213" s="148"/>
      <c r="F213" s="148"/>
      <c r="G213" s="148">
        <v>1</v>
      </c>
      <c r="H213" s="148"/>
      <c r="I213" s="148"/>
      <c r="J213" s="148"/>
      <c r="K213" s="227"/>
      <c r="L213" s="148"/>
      <c r="M213" s="148"/>
      <c r="N213" s="148"/>
      <c r="O213" s="148"/>
      <c r="P213" s="148"/>
      <c r="Q213" s="148"/>
      <c r="R213" s="148"/>
      <c r="S213" s="148"/>
      <c r="T213" s="148"/>
      <c r="U213" s="148"/>
      <c r="V213" s="148"/>
      <c r="W213" s="148"/>
      <c r="X213" s="148">
        <v>1</v>
      </c>
      <c r="Y213" s="227"/>
      <c r="Z213" s="148"/>
      <c r="AA213" s="148"/>
      <c r="AB213" s="148"/>
      <c r="AC213" s="148"/>
      <c r="AD213" s="148"/>
      <c r="AE213" s="148">
        <v>1</v>
      </c>
      <c r="AF213" s="148"/>
      <c r="AG213" s="148"/>
      <c r="AH213" s="148"/>
      <c r="AI213" s="148"/>
      <c r="AJ213" s="148"/>
      <c r="AK213" s="148"/>
      <c r="AL213" s="148"/>
      <c r="AM213" s="147"/>
      <c r="AN213" s="148">
        <v>1</v>
      </c>
      <c r="AO213" s="148"/>
      <c r="AP213" s="148"/>
    </row>
    <row r="214" spans="1:42" s="243" customFormat="1" x14ac:dyDescent="0.2">
      <c r="A214" s="237" t="s">
        <v>2077</v>
      </c>
      <c r="B214" s="238" t="s">
        <v>2076</v>
      </c>
      <c r="C214" s="238" t="s">
        <v>854</v>
      </c>
      <c r="D214" s="238" t="s">
        <v>854</v>
      </c>
      <c r="E214" s="238"/>
      <c r="F214" s="238"/>
      <c r="G214" s="236"/>
      <c r="H214" s="236"/>
      <c r="I214" s="236"/>
      <c r="J214" s="236"/>
      <c r="K214" s="240"/>
      <c r="L214" s="236"/>
      <c r="M214" s="236"/>
      <c r="N214" s="236"/>
      <c r="O214" s="236"/>
      <c r="P214" s="236"/>
      <c r="Q214" s="236"/>
      <c r="R214" s="236"/>
      <c r="S214" s="236"/>
      <c r="T214" s="236"/>
      <c r="U214" s="236"/>
      <c r="V214" s="236"/>
      <c r="W214" s="236"/>
      <c r="X214" s="236"/>
      <c r="Y214" s="236"/>
      <c r="Z214" s="236"/>
      <c r="AA214" s="236"/>
      <c r="AB214" s="236"/>
      <c r="AC214" s="236"/>
      <c r="AD214" s="236"/>
      <c r="AE214" s="236"/>
      <c r="AF214" s="236"/>
      <c r="AG214" s="236"/>
      <c r="AH214" s="236"/>
      <c r="AI214" s="236"/>
      <c r="AJ214" s="236"/>
      <c r="AK214" s="236"/>
      <c r="AL214" s="236"/>
      <c r="AM214" s="242"/>
      <c r="AN214" s="241" t="s">
        <v>984</v>
      </c>
      <c r="AO214" s="236"/>
      <c r="AP214" s="236"/>
    </row>
    <row r="215" spans="1:42" x14ac:dyDescent="0.2">
      <c r="A215" s="232" t="s">
        <v>2078</v>
      </c>
      <c r="B215" s="232" t="s">
        <v>2078</v>
      </c>
      <c r="C215" s="148" t="s">
        <v>234</v>
      </c>
      <c r="D215" s="148" t="s">
        <v>234</v>
      </c>
      <c r="E215" s="232"/>
      <c r="F215" s="232"/>
      <c r="G215" s="148"/>
      <c r="H215" s="148"/>
      <c r="I215" s="148"/>
      <c r="J215" s="148"/>
      <c r="K215" s="227"/>
      <c r="L215" s="148"/>
      <c r="M215" s="148"/>
      <c r="N215" s="148"/>
      <c r="O215" s="148"/>
      <c r="P215" s="148"/>
      <c r="Q215" s="148"/>
      <c r="R215" s="148"/>
      <c r="S215" s="148"/>
      <c r="T215" s="148"/>
      <c r="U215" s="148"/>
      <c r="V215" s="148"/>
      <c r="W215" s="148"/>
      <c r="X215" s="148"/>
      <c r="Y215" s="227">
        <v>1</v>
      </c>
      <c r="Z215" s="148"/>
      <c r="AA215" s="148"/>
      <c r="AB215" s="148"/>
      <c r="AC215" s="148"/>
      <c r="AD215" s="148"/>
      <c r="AE215" s="148"/>
      <c r="AF215" s="148"/>
      <c r="AG215" s="148"/>
      <c r="AH215" s="148"/>
      <c r="AI215" s="148"/>
      <c r="AJ215" s="148"/>
      <c r="AK215" s="148"/>
      <c r="AL215" s="148"/>
      <c r="AM215" s="147"/>
      <c r="AN215" s="148"/>
      <c r="AO215" s="148"/>
      <c r="AP215" s="148"/>
    </row>
    <row r="216" spans="1:42" x14ac:dyDescent="0.2">
      <c r="A216" s="232" t="s">
        <v>2079</v>
      </c>
      <c r="B216" s="148" t="s">
        <v>2080</v>
      </c>
      <c r="C216" s="148" t="s">
        <v>234</v>
      </c>
      <c r="D216" s="148" t="s">
        <v>234</v>
      </c>
      <c r="E216" s="148"/>
      <c r="F216" s="148"/>
      <c r="G216" s="252"/>
      <c r="H216" s="148"/>
      <c r="I216" s="148"/>
      <c r="J216" s="148"/>
      <c r="K216" s="227"/>
      <c r="L216" s="148"/>
      <c r="M216" s="148">
        <v>1</v>
      </c>
      <c r="N216" s="148"/>
      <c r="O216" s="148"/>
      <c r="P216" s="148"/>
      <c r="Q216" s="148"/>
      <c r="R216" s="148"/>
      <c r="S216" s="148"/>
      <c r="T216" s="148"/>
      <c r="U216" s="148"/>
      <c r="V216" s="148"/>
      <c r="W216" s="148"/>
      <c r="X216" s="148"/>
      <c r="Y216" s="227"/>
      <c r="Z216" s="148"/>
      <c r="AA216" s="148"/>
      <c r="AB216" s="148"/>
      <c r="AC216" s="148"/>
      <c r="AD216" s="148"/>
      <c r="AE216" s="148"/>
      <c r="AF216" s="148"/>
      <c r="AG216" s="148"/>
      <c r="AH216" s="148"/>
      <c r="AI216" s="148"/>
      <c r="AJ216" s="148"/>
      <c r="AK216" s="148"/>
      <c r="AL216" s="148"/>
      <c r="AM216" s="147">
        <v>1</v>
      </c>
      <c r="AN216" s="148"/>
      <c r="AO216" s="148"/>
      <c r="AP216" s="148"/>
    </row>
    <row r="217" spans="1:42" x14ac:dyDescent="0.2">
      <c r="A217" s="233" t="s">
        <v>2080</v>
      </c>
      <c r="B217" s="329" t="s">
        <v>2081</v>
      </c>
      <c r="C217" s="329" t="s">
        <v>234</v>
      </c>
      <c r="D217" s="329" t="s">
        <v>234</v>
      </c>
      <c r="E217" s="329"/>
      <c r="F217" s="329"/>
      <c r="G217" s="234"/>
      <c r="H217" s="234"/>
      <c r="I217" s="234"/>
      <c r="J217" s="234"/>
      <c r="K217" s="235"/>
      <c r="L217" s="234"/>
      <c r="M217" s="234"/>
      <c r="N217" s="234"/>
      <c r="O217" s="234"/>
      <c r="P217" s="234"/>
      <c r="Q217" s="234"/>
      <c r="R217" s="234"/>
      <c r="S217" s="234"/>
      <c r="T217" s="234"/>
      <c r="U217" s="234"/>
      <c r="V217" s="234"/>
      <c r="W217" s="234"/>
      <c r="X217" s="234"/>
      <c r="Y217" s="234"/>
      <c r="Z217" s="234"/>
      <c r="AA217" s="234"/>
      <c r="AB217" s="234"/>
      <c r="AC217" s="234"/>
      <c r="AD217" s="234">
        <v>1</v>
      </c>
      <c r="AE217" s="234"/>
      <c r="AF217" s="234"/>
      <c r="AG217" s="234"/>
      <c r="AH217" s="234"/>
      <c r="AI217" s="234" t="s">
        <v>1821</v>
      </c>
      <c r="AJ217" s="234"/>
      <c r="AK217" s="234"/>
      <c r="AL217" s="234"/>
      <c r="AM217" s="234"/>
      <c r="AN217" s="234"/>
      <c r="AO217" s="234"/>
      <c r="AP217" s="234"/>
    </row>
    <row r="218" spans="1:42" x14ac:dyDescent="0.2">
      <c r="A218" s="148" t="s">
        <v>2082</v>
      </c>
      <c r="B218" s="267" t="s">
        <v>2082</v>
      </c>
      <c r="C218" s="267">
        <v>9.6999999999999993</v>
      </c>
      <c r="D218" s="148">
        <v>27.7</v>
      </c>
      <c r="E218" s="148"/>
      <c r="F218" s="148"/>
      <c r="G218" s="148">
        <v>1</v>
      </c>
      <c r="H218" s="148">
        <v>1</v>
      </c>
      <c r="I218" s="148"/>
      <c r="J218" s="148">
        <v>1</v>
      </c>
      <c r="K218" s="227"/>
      <c r="L218" s="148"/>
      <c r="M218" s="148"/>
      <c r="N218" s="148"/>
      <c r="O218" s="148"/>
      <c r="P218" s="148">
        <v>1</v>
      </c>
      <c r="Q218" s="148"/>
      <c r="R218" s="148"/>
      <c r="S218" s="148">
        <v>1</v>
      </c>
      <c r="T218" s="148"/>
      <c r="U218" s="148"/>
      <c r="V218" s="148"/>
      <c r="W218" s="148">
        <v>1</v>
      </c>
      <c r="X218" s="148">
        <v>1</v>
      </c>
      <c r="Y218" s="148"/>
      <c r="Z218" s="148"/>
      <c r="AA218" s="267">
        <v>1</v>
      </c>
      <c r="AB218" s="148"/>
      <c r="AC218" s="267">
        <v>2</v>
      </c>
      <c r="AD218" s="147">
        <v>1</v>
      </c>
      <c r="AE218" s="148"/>
      <c r="AF218" s="148"/>
      <c r="AG218" s="148"/>
      <c r="AH218" s="148"/>
      <c r="AI218" s="148">
        <v>1</v>
      </c>
      <c r="AJ218" s="148"/>
      <c r="AK218" s="148">
        <v>1</v>
      </c>
      <c r="AL218" s="148"/>
      <c r="AM218" s="147"/>
      <c r="AN218" s="148"/>
      <c r="AO218" s="148"/>
      <c r="AP218" s="148"/>
    </row>
    <row r="219" spans="1:42" s="243" customFormat="1" x14ac:dyDescent="0.2">
      <c r="A219" s="253" t="s">
        <v>2083</v>
      </c>
      <c r="B219" s="262" t="s">
        <v>2082</v>
      </c>
      <c r="C219" s="262" t="s">
        <v>854</v>
      </c>
      <c r="D219" s="262" t="s">
        <v>854</v>
      </c>
      <c r="E219" s="262"/>
      <c r="F219" s="262"/>
      <c r="G219" s="236"/>
      <c r="H219" s="241" t="s">
        <v>984</v>
      </c>
      <c r="I219" s="236"/>
      <c r="J219" s="241" t="s">
        <v>984</v>
      </c>
      <c r="K219" s="240"/>
      <c r="L219" s="236"/>
      <c r="M219" s="236"/>
      <c r="N219" s="236"/>
      <c r="O219" s="236"/>
      <c r="P219" s="236"/>
      <c r="Q219" s="236"/>
      <c r="R219" s="236"/>
      <c r="S219" s="241" t="s">
        <v>984</v>
      </c>
      <c r="T219" s="236"/>
      <c r="U219" s="236"/>
      <c r="V219" s="236"/>
      <c r="W219" s="241" t="s">
        <v>984</v>
      </c>
      <c r="X219" s="241" t="s">
        <v>984</v>
      </c>
      <c r="Y219" s="236"/>
      <c r="Z219" s="236"/>
      <c r="AA219" s="241" t="s">
        <v>984</v>
      </c>
      <c r="AB219" s="236"/>
      <c r="AC219" s="236"/>
      <c r="AD219" s="236"/>
      <c r="AE219" s="236"/>
      <c r="AF219" s="236"/>
      <c r="AG219" s="236"/>
      <c r="AH219" s="236"/>
      <c r="AI219" s="236"/>
      <c r="AJ219" s="236"/>
      <c r="AK219" s="241" t="s">
        <v>984</v>
      </c>
      <c r="AL219" s="236"/>
      <c r="AM219" s="242"/>
      <c r="AN219" s="236"/>
      <c r="AO219" s="236"/>
      <c r="AP219" s="236"/>
    </row>
    <row r="220" spans="1:42" s="243" customFormat="1" x14ac:dyDescent="0.2">
      <c r="A220" s="253" t="s">
        <v>2084</v>
      </c>
      <c r="B220" s="262" t="s">
        <v>2082</v>
      </c>
      <c r="C220" s="262" t="s">
        <v>854</v>
      </c>
      <c r="D220" s="262" t="s">
        <v>854</v>
      </c>
      <c r="E220" s="262"/>
      <c r="F220" s="262"/>
      <c r="G220" s="236"/>
      <c r="H220" s="236"/>
      <c r="I220" s="236"/>
      <c r="J220" s="236"/>
      <c r="K220" s="240"/>
      <c r="L220" s="236"/>
      <c r="M220" s="236"/>
      <c r="N220" s="236"/>
      <c r="O220" s="236"/>
      <c r="P220" s="241" t="s">
        <v>984</v>
      </c>
      <c r="Q220" s="236"/>
      <c r="R220" s="236"/>
      <c r="S220" s="236"/>
      <c r="T220" s="236"/>
      <c r="U220" s="236"/>
      <c r="V220" s="236"/>
      <c r="W220" s="236"/>
      <c r="X220" s="236"/>
      <c r="Y220" s="236"/>
      <c r="Z220" s="236"/>
      <c r="AA220" s="236"/>
      <c r="AB220" s="236"/>
      <c r="AC220" s="241" t="s">
        <v>984</v>
      </c>
      <c r="AD220" s="236"/>
      <c r="AE220" s="236"/>
      <c r="AF220" s="236"/>
      <c r="AG220" s="236"/>
      <c r="AH220" s="236"/>
      <c r="AI220" s="236"/>
      <c r="AJ220" s="236"/>
      <c r="AK220" s="236"/>
      <c r="AL220" s="236"/>
      <c r="AM220" s="242"/>
      <c r="AN220" s="236"/>
      <c r="AO220" s="236"/>
      <c r="AP220" s="236"/>
    </row>
    <row r="221" spans="1:42" s="243" customFormat="1" x14ac:dyDescent="0.2">
      <c r="A221" s="253" t="s">
        <v>2085</v>
      </c>
      <c r="B221" s="262" t="s">
        <v>2082</v>
      </c>
      <c r="C221" s="262" t="s">
        <v>854</v>
      </c>
      <c r="D221" s="262" t="s">
        <v>854</v>
      </c>
      <c r="E221" s="262"/>
      <c r="F221" s="262"/>
      <c r="G221" s="236"/>
      <c r="H221" s="236"/>
      <c r="I221" s="236"/>
      <c r="J221" s="236"/>
      <c r="K221" s="240"/>
      <c r="L221" s="236"/>
      <c r="M221" s="236"/>
      <c r="N221" s="236"/>
      <c r="O221" s="236"/>
      <c r="P221" s="236"/>
      <c r="Q221" s="236"/>
      <c r="R221" s="236"/>
      <c r="S221" s="236"/>
      <c r="T221" s="236"/>
      <c r="U221" s="236"/>
      <c r="V221" s="236"/>
      <c r="W221" s="236"/>
      <c r="X221" s="236"/>
      <c r="Y221" s="236"/>
      <c r="Z221" s="236"/>
      <c r="AA221" s="236"/>
      <c r="AB221" s="236"/>
      <c r="AC221" s="241" t="s">
        <v>984</v>
      </c>
      <c r="AD221" s="236"/>
      <c r="AE221" s="236"/>
      <c r="AF221" s="236"/>
      <c r="AG221" s="236"/>
      <c r="AH221" s="236"/>
      <c r="AI221" s="236"/>
      <c r="AJ221" s="236"/>
      <c r="AK221" s="236"/>
      <c r="AL221" s="236"/>
      <c r="AM221" s="242"/>
      <c r="AN221" s="236"/>
      <c r="AO221" s="236"/>
      <c r="AP221" s="236"/>
    </row>
    <row r="222" spans="1:42" s="243" customFormat="1" x14ac:dyDescent="0.2">
      <c r="A222" s="271" t="s">
        <v>2086</v>
      </c>
      <c r="B222" s="288" t="s">
        <v>1763</v>
      </c>
      <c r="C222" s="288" t="s">
        <v>854</v>
      </c>
      <c r="D222" s="288" t="s">
        <v>854</v>
      </c>
      <c r="E222" s="288"/>
      <c r="F222" s="288"/>
      <c r="G222" s="236"/>
      <c r="H222" s="236"/>
      <c r="I222" s="236"/>
      <c r="J222" s="236"/>
      <c r="K222" s="240"/>
      <c r="L222" s="236"/>
      <c r="M222" s="236"/>
      <c r="N222" s="236"/>
      <c r="O222" s="236"/>
      <c r="P222" s="236"/>
      <c r="Q222" s="236"/>
      <c r="R222" s="236"/>
      <c r="S222" s="236"/>
      <c r="T222" s="236"/>
      <c r="U222" s="236"/>
      <c r="V222" s="236"/>
      <c r="W222" s="236"/>
      <c r="X222" s="236"/>
      <c r="Y222" s="236"/>
      <c r="Z222" s="236"/>
      <c r="AA222" s="236"/>
      <c r="AB222" s="236"/>
      <c r="AC222" s="236"/>
      <c r="AD222" s="241" t="s">
        <v>984</v>
      </c>
      <c r="AE222" s="236"/>
      <c r="AF222" s="236"/>
      <c r="AG222" s="236"/>
      <c r="AH222" s="236"/>
      <c r="AI222" s="241" t="s">
        <v>984</v>
      </c>
      <c r="AJ222" s="236"/>
      <c r="AK222" s="236"/>
      <c r="AL222" s="236"/>
      <c r="AM222" s="242"/>
      <c r="AN222" s="236"/>
      <c r="AO222" s="236"/>
      <c r="AP222" s="236"/>
    </row>
    <row r="223" spans="1:42" x14ac:dyDescent="0.2">
      <c r="A223" s="232" t="s">
        <v>737</v>
      </c>
      <c r="B223" s="250" t="s">
        <v>2087</v>
      </c>
      <c r="C223" s="251">
        <v>-6.9</v>
      </c>
      <c r="D223" s="251">
        <v>28.1</v>
      </c>
      <c r="E223" s="250"/>
      <c r="F223" s="250"/>
      <c r="G223" s="148"/>
      <c r="H223" s="148"/>
      <c r="I223" s="148"/>
      <c r="J223" s="148"/>
      <c r="K223" s="227"/>
      <c r="L223" s="148"/>
      <c r="M223" s="148"/>
      <c r="N223" s="148"/>
      <c r="O223" s="148"/>
      <c r="P223" s="148"/>
      <c r="Q223" s="148"/>
      <c r="R223" s="148"/>
      <c r="S223" s="148"/>
      <c r="T223" s="148"/>
      <c r="U223" s="148"/>
      <c r="V223" s="148"/>
      <c r="W223" s="148"/>
      <c r="X223" s="148"/>
      <c r="Y223" s="148"/>
      <c r="Z223" s="148"/>
      <c r="AA223" s="148"/>
      <c r="AB223" s="148"/>
      <c r="AC223" s="148"/>
      <c r="AD223" s="148">
        <v>1</v>
      </c>
      <c r="AE223" s="148"/>
      <c r="AF223" s="148"/>
      <c r="AG223" s="148"/>
      <c r="AH223" s="148"/>
      <c r="AI223" s="148">
        <v>1</v>
      </c>
      <c r="AJ223" s="148"/>
      <c r="AK223" s="148"/>
      <c r="AL223" s="148"/>
      <c r="AM223" s="147"/>
      <c r="AN223" s="148"/>
      <c r="AO223" s="148"/>
      <c r="AP223" s="148"/>
    </row>
    <row r="224" spans="1:42" x14ac:dyDescent="0.2">
      <c r="A224" s="232" t="s">
        <v>2088</v>
      </c>
      <c r="B224" s="250" t="s">
        <v>2089</v>
      </c>
      <c r="C224" s="251" t="s">
        <v>234</v>
      </c>
      <c r="D224" s="251" t="s">
        <v>234</v>
      </c>
      <c r="E224" s="250"/>
      <c r="F224" s="250"/>
      <c r="G224" s="148"/>
      <c r="H224" s="148"/>
      <c r="I224" s="148"/>
      <c r="J224" s="148"/>
      <c r="K224" s="227"/>
      <c r="L224" s="148"/>
      <c r="M224" s="148"/>
      <c r="N224" s="148"/>
      <c r="O224" s="148"/>
      <c r="P224" s="148"/>
      <c r="Q224" s="148"/>
      <c r="R224" s="148"/>
      <c r="S224" s="148"/>
      <c r="T224" s="148"/>
      <c r="U224" s="148"/>
      <c r="V224" s="148"/>
      <c r="W224" s="148"/>
      <c r="X224" s="148"/>
      <c r="Y224" s="227"/>
      <c r="Z224" s="148"/>
      <c r="AA224" s="148"/>
      <c r="AB224" s="148"/>
      <c r="AC224" s="148"/>
      <c r="AD224" s="148">
        <v>1</v>
      </c>
      <c r="AE224" s="148"/>
      <c r="AF224" s="148"/>
      <c r="AG224" s="148"/>
      <c r="AH224" s="148"/>
      <c r="AI224" s="148">
        <v>1</v>
      </c>
      <c r="AJ224" s="148"/>
      <c r="AK224" s="148"/>
      <c r="AL224" s="148"/>
      <c r="AM224" s="147"/>
      <c r="AN224" s="148"/>
      <c r="AO224" s="148"/>
      <c r="AP224" s="148"/>
    </row>
    <row r="225" spans="1:43" x14ac:dyDescent="0.2">
      <c r="A225" s="260" t="s">
        <v>2090</v>
      </c>
      <c r="B225" s="148" t="s">
        <v>1202</v>
      </c>
      <c r="C225" s="148">
        <v>11.3</v>
      </c>
      <c r="D225" s="148">
        <v>27.7</v>
      </c>
      <c r="E225" s="148"/>
      <c r="F225" s="148"/>
      <c r="G225" s="148"/>
      <c r="H225" s="148"/>
      <c r="I225" s="148"/>
      <c r="J225" s="148"/>
      <c r="K225" s="227"/>
      <c r="L225" s="148"/>
      <c r="M225" s="148"/>
      <c r="N225" s="148"/>
      <c r="O225" s="148"/>
      <c r="P225" s="148"/>
      <c r="Q225" s="148"/>
      <c r="R225" s="148"/>
      <c r="S225" s="148"/>
      <c r="T225" s="148"/>
      <c r="U225" s="148"/>
      <c r="V225" s="148">
        <v>1</v>
      </c>
      <c r="W225" s="148"/>
      <c r="X225" s="148"/>
      <c r="Y225" s="148"/>
      <c r="Z225" s="148"/>
      <c r="AA225" s="148"/>
      <c r="AB225" s="148"/>
      <c r="AC225" s="148"/>
      <c r="AD225" s="148"/>
      <c r="AE225" s="148"/>
      <c r="AF225" s="148"/>
      <c r="AG225" s="148"/>
      <c r="AH225" s="148"/>
      <c r="AI225" s="148"/>
      <c r="AJ225" s="148"/>
      <c r="AK225" s="148"/>
      <c r="AL225" s="148"/>
      <c r="AM225" s="147"/>
      <c r="AN225" s="148"/>
      <c r="AO225" s="148"/>
      <c r="AP225" s="148"/>
    </row>
    <row r="226" spans="1:43" x14ac:dyDescent="0.2">
      <c r="A226" s="232" t="s">
        <v>2091</v>
      </c>
      <c r="B226" s="264" t="s">
        <v>2092</v>
      </c>
      <c r="C226" s="285" t="s">
        <v>234</v>
      </c>
      <c r="D226" s="285" t="s">
        <v>234</v>
      </c>
      <c r="E226" s="264"/>
      <c r="F226" s="264"/>
      <c r="G226" s="148"/>
      <c r="H226" s="148"/>
      <c r="I226" s="148"/>
      <c r="J226" s="148"/>
      <c r="K226" s="227"/>
      <c r="L226" s="148">
        <v>1</v>
      </c>
      <c r="M226" s="148"/>
      <c r="N226" s="148"/>
      <c r="O226" s="148">
        <v>1</v>
      </c>
      <c r="P226" s="148"/>
      <c r="Q226" s="148"/>
      <c r="R226" s="148"/>
      <c r="S226" s="148"/>
      <c r="T226" s="148"/>
      <c r="U226" s="148"/>
      <c r="V226" s="148"/>
      <c r="W226" s="148"/>
      <c r="X226" s="148"/>
      <c r="Y226" s="227"/>
      <c r="Z226" s="148"/>
      <c r="AA226" s="148">
        <v>1</v>
      </c>
      <c r="AB226" s="148">
        <v>1</v>
      </c>
      <c r="AC226" s="148"/>
      <c r="AD226" s="148">
        <v>1</v>
      </c>
      <c r="AE226" s="148"/>
      <c r="AF226" s="148"/>
      <c r="AG226" s="148"/>
      <c r="AH226" s="148">
        <v>1</v>
      </c>
      <c r="AI226" s="148">
        <v>1</v>
      </c>
      <c r="AJ226" s="148"/>
      <c r="AK226" s="148"/>
      <c r="AL226" s="148"/>
      <c r="AM226" s="147">
        <v>1</v>
      </c>
      <c r="AN226" s="148"/>
      <c r="AO226" s="148">
        <v>1</v>
      </c>
      <c r="AP226" s="148"/>
    </row>
    <row r="227" spans="1:43" s="243" customFormat="1" x14ac:dyDescent="0.2">
      <c r="A227" s="237" t="s">
        <v>2093</v>
      </c>
      <c r="B227" s="239" t="s">
        <v>2091</v>
      </c>
      <c r="C227" s="238" t="s">
        <v>854</v>
      </c>
      <c r="D227" s="238" t="s">
        <v>854</v>
      </c>
      <c r="E227" s="239"/>
      <c r="F227" s="239"/>
      <c r="G227" s="236"/>
      <c r="H227" s="236"/>
      <c r="I227" s="236"/>
      <c r="J227" s="236"/>
      <c r="K227" s="240"/>
      <c r="L227" s="236"/>
      <c r="M227" s="236"/>
      <c r="N227" s="236"/>
      <c r="O227" s="241" t="s">
        <v>984</v>
      </c>
      <c r="P227" s="236"/>
      <c r="Q227" s="236"/>
      <c r="R227" s="236"/>
      <c r="S227" s="236"/>
      <c r="T227" s="236"/>
      <c r="U227" s="236"/>
      <c r="V227" s="236"/>
      <c r="W227" s="236"/>
      <c r="X227" s="236"/>
      <c r="Y227" s="236"/>
      <c r="Z227" s="236"/>
      <c r="AA227" s="236"/>
      <c r="AB227" s="241" t="s">
        <v>984</v>
      </c>
      <c r="AC227" s="236"/>
      <c r="AD227" s="236"/>
      <c r="AE227" s="236"/>
      <c r="AF227" s="236"/>
      <c r="AG227" s="236"/>
      <c r="AH227" s="236"/>
      <c r="AI227" s="236"/>
      <c r="AJ227" s="236"/>
      <c r="AK227" s="236"/>
      <c r="AL227" s="236"/>
      <c r="AM227" s="242"/>
      <c r="AN227" s="236"/>
      <c r="AO227" s="236"/>
      <c r="AP227" s="236"/>
    </row>
    <row r="228" spans="1:43" s="243" customFormat="1" x14ac:dyDescent="0.2">
      <c r="A228" s="271" t="s">
        <v>2094</v>
      </c>
      <c r="B228" s="254" t="s">
        <v>2091</v>
      </c>
      <c r="C228" s="236" t="s">
        <v>854</v>
      </c>
      <c r="D228" s="236" t="s">
        <v>854</v>
      </c>
      <c r="E228" s="254"/>
      <c r="F228" s="254"/>
      <c r="G228" s="236"/>
      <c r="H228" s="236"/>
      <c r="I228" s="236"/>
      <c r="J228" s="236"/>
      <c r="K228" s="240"/>
      <c r="L228" s="241" t="s">
        <v>984</v>
      </c>
      <c r="M228" s="236"/>
      <c r="N228" s="236"/>
      <c r="O228" s="236"/>
      <c r="P228" s="236"/>
      <c r="Q228" s="236"/>
      <c r="R228" s="236"/>
      <c r="S228" s="236"/>
      <c r="T228" s="236"/>
      <c r="U228" s="236"/>
      <c r="V228" s="236"/>
      <c r="W228" s="236"/>
      <c r="X228" s="236"/>
      <c r="Y228" s="236"/>
      <c r="Z228" s="236"/>
      <c r="AA228" s="241" t="s">
        <v>984</v>
      </c>
      <c r="AB228" s="236"/>
      <c r="AC228" s="236"/>
      <c r="AD228" s="236"/>
      <c r="AE228" s="236"/>
      <c r="AF228" s="236"/>
      <c r="AG228" s="236"/>
      <c r="AH228" s="241" t="s">
        <v>984</v>
      </c>
      <c r="AI228" s="236"/>
      <c r="AJ228" s="236"/>
      <c r="AK228" s="236"/>
      <c r="AL228" s="236"/>
      <c r="AM228" s="269" t="s">
        <v>984</v>
      </c>
      <c r="AN228" s="236"/>
      <c r="AO228" s="241" t="s">
        <v>984</v>
      </c>
      <c r="AP228" s="236"/>
    </row>
    <row r="229" spans="1:43" x14ac:dyDescent="0.2">
      <c r="A229" s="232" t="s">
        <v>1215</v>
      </c>
      <c r="B229" s="232" t="s">
        <v>1215</v>
      </c>
      <c r="C229" s="148" t="s">
        <v>234</v>
      </c>
      <c r="D229" s="148" t="s">
        <v>234</v>
      </c>
      <c r="E229" s="232"/>
      <c r="F229" s="232"/>
      <c r="G229" s="148"/>
      <c r="H229" s="148"/>
      <c r="I229" s="148"/>
      <c r="J229" s="148">
        <v>1</v>
      </c>
      <c r="K229" s="227"/>
      <c r="L229" s="148"/>
      <c r="M229" s="148"/>
      <c r="N229" s="148"/>
      <c r="O229" s="148"/>
      <c r="P229" s="148"/>
      <c r="Q229" s="148"/>
      <c r="R229" s="148"/>
      <c r="S229" s="148"/>
      <c r="T229" s="148"/>
      <c r="U229" s="148"/>
      <c r="V229" s="148"/>
      <c r="W229" s="148"/>
      <c r="X229" s="148"/>
      <c r="Y229" s="227"/>
      <c r="Z229" s="148"/>
      <c r="AA229" s="148"/>
      <c r="AB229" s="148"/>
      <c r="AC229" s="148"/>
      <c r="AD229" s="148"/>
      <c r="AE229" s="148"/>
      <c r="AF229" s="148"/>
      <c r="AG229" s="148"/>
      <c r="AH229" s="148"/>
      <c r="AI229" s="148"/>
      <c r="AJ229" s="148"/>
      <c r="AK229" s="148"/>
      <c r="AL229" s="148"/>
      <c r="AM229" s="147"/>
      <c r="AN229" s="148"/>
      <c r="AO229" s="148"/>
      <c r="AP229" s="148"/>
    </row>
    <row r="230" spans="1:43" x14ac:dyDescent="0.2">
      <c r="A230" s="233" t="s">
        <v>2095</v>
      </c>
      <c r="B230" s="234" t="s">
        <v>2096</v>
      </c>
      <c r="C230" s="333" t="s">
        <v>234</v>
      </c>
      <c r="D230" s="333" t="s">
        <v>234</v>
      </c>
      <c r="E230" s="234"/>
      <c r="F230" s="234"/>
      <c r="G230" s="234"/>
      <c r="H230" s="234"/>
      <c r="I230" s="234"/>
      <c r="J230" s="234"/>
      <c r="K230" s="235"/>
      <c r="L230" s="259"/>
      <c r="M230" s="234"/>
      <c r="N230" s="234"/>
      <c r="O230" s="234"/>
      <c r="P230" s="234"/>
      <c r="Q230" s="234"/>
      <c r="R230" s="234"/>
      <c r="S230" s="234"/>
      <c r="T230" s="234"/>
      <c r="U230" s="234"/>
      <c r="V230" s="234"/>
      <c r="W230" s="234"/>
      <c r="X230" s="234"/>
      <c r="Y230" s="234"/>
      <c r="Z230" s="234"/>
      <c r="AA230" s="234" t="s">
        <v>1821</v>
      </c>
      <c r="AB230" s="234"/>
      <c r="AC230" s="234"/>
      <c r="AD230" s="234"/>
      <c r="AE230" s="234"/>
      <c r="AF230" s="234"/>
      <c r="AG230" s="234"/>
      <c r="AH230" s="234"/>
      <c r="AI230" s="234"/>
      <c r="AJ230" s="234"/>
      <c r="AK230" s="234"/>
      <c r="AL230" s="234"/>
      <c r="AM230" s="234">
        <v>1</v>
      </c>
      <c r="AN230" s="234"/>
      <c r="AO230" s="234" t="s">
        <v>1821</v>
      </c>
      <c r="AP230" s="234"/>
      <c r="AQ230" s="120" t="s">
        <v>2097</v>
      </c>
    </row>
    <row r="231" spans="1:43" x14ac:dyDescent="0.2">
      <c r="A231" s="232" t="s">
        <v>54</v>
      </c>
      <c r="B231" s="232" t="s">
        <v>54</v>
      </c>
      <c r="C231" s="148">
        <v>-1.1000000000000001</v>
      </c>
      <c r="D231" s="148">
        <v>23.9</v>
      </c>
      <c r="E231" s="232"/>
      <c r="F231" s="232"/>
      <c r="G231" s="148"/>
      <c r="H231" s="148"/>
      <c r="I231" s="148"/>
      <c r="J231" s="148"/>
      <c r="K231" s="227"/>
      <c r="L231" s="148"/>
      <c r="M231" s="148"/>
      <c r="N231" s="148"/>
      <c r="O231" s="148"/>
      <c r="P231" s="148"/>
      <c r="Q231" s="148"/>
      <c r="R231" s="148"/>
      <c r="S231" s="148"/>
      <c r="T231" s="148"/>
      <c r="U231" s="148"/>
      <c r="V231" s="148"/>
      <c r="W231" s="148"/>
      <c r="X231" s="148"/>
      <c r="Y231" s="148">
        <v>1</v>
      </c>
      <c r="Z231" s="148"/>
      <c r="AA231" s="148"/>
      <c r="AB231" s="148"/>
      <c r="AC231" s="148"/>
      <c r="AD231" s="148"/>
      <c r="AE231" s="148"/>
      <c r="AF231" s="148"/>
      <c r="AG231" s="148">
        <v>1</v>
      </c>
      <c r="AH231" s="148"/>
      <c r="AI231" s="148"/>
      <c r="AJ231" s="148"/>
      <c r="AK231" s="148"/>
      <c r="AL231" s="148"/>
      <c r="AM231" s="147"/>
      <c r="AN231" s="148"/>
      <c r="AO231" s="148"/>
      <c r="AP231" s="148"/>
    </row>
    <row r="232" spans="1:43" x14ac:dyDescent="0.2">
      <c r="A232" s="260" t="s">
        <v>1574</v>
      </c>
      <c r="B232" s="143" t="s">
        <v>1574</v>
      </c>
      <c r="C232" s="143">
        <v>-1.1000000000000001</v>
      </c>
      <c r="D232" s="143">
        <v>27.7</v>
      </c>
      <c r="E232" s="143"/>
      <c r="F232" s="143"/>
      <c r="G232" s="148"/>
      <c r="H232" s="148"/>
      <c r="I232" s="148"/>
      <c r="J232" s="148"/>
      <c r="K232" s="227"/>
      <c r="L232" s="148"/>
      <c r="M232" s="148">
        <v>1</v>
      </c>
      <c r="N232" s="148"/>
      <c r="O232" s="148"/>
      <c r="P232" s="148"/>
      <c r="Q232" s="148"/>
      <c r="R232" s="148"/>
      <c r="S232" s="148"/>
      <c r="T232" s="148"/>
      <c r="U232" s="148"/>
      <c r="V232" s="148"/>
      <c r="W232" s="148"/>
      <c r="X232" s="148"/>
      <c r="Y232" s="148"/>
      <c r="Z232" s="148"/>
      <c r="AA232" s="148"/>
      <c r="AB232" s="148"/>
      <c r="AC232" s="148"/>
      <c r="AD232" s="148"/>
      <c r="AE232" s="148"/>
      <c r="AF232" s="148"/>
      <c r="AG232" s="148"/>
      <c r="AH232" s="148"/>
      <c r="AI232" s="148"/>
      <c r="AJ232" s="148"/>
      <c r="AK232" s="148"/>
      <c r="AL232" s="148"/>
      <c r="AM232" s="147">
        <v>1</v>
      </c>
      <c r="AN232" s="148"/>
      <c r="AO232" s="148"/>
      <c r="AP232" s="148"/>
    </row>
    <row r="233" spans="1:43" s="243" customFormat="1" x14ac:dyDescent="0.2">
      <c r="A233" s="271" t="s">
        <v>2098</v>
      </c>
      <c r="B233" s="236" t="s">
        <v>1574</v>
      </c>
      <c r="C233" s="236" t="s">
        <v>854</v>
      </c>
      <c r="D233" s="236" t="s">
        <v>854</v>
      </c>
      <c r="E233" s="236"/>
      <c r="F233" s="236"/>
      <c r="G233" s="288"/>
      <c r="H233" s="236"/>
      <c r="I233" s="236"/>
      <c r="J233" s="236"/>
      <c r="K233" s="240"/>
      <c r="L233" s="236"/>
      <c r="M233" s="236"/>
      <c r="N233" s="236"/>
      <c r="O233" s="236"/>
      <c r="P233" s="236"/>
      <c r="Q233" s="236"/>
      <c r="R233" s="236"/>
      <c r="S233" s="236"/>
      <c r="T233" s="236"/>
      <c r="U233" s="236"/>
      <c r="V233" s="236"/>
      <c r="W233" s="236"/>
      <c r="X233" s="236"/>
      <c r="Y233" s="236"/>
      <c r="Z233" s="236"/>
      <c r="AA233" s="236"/>
      <c r="AB233" s="236"/>
      <c r="AC233" s="236"/>
      <c r="AD233" s="236"/>
      <c r="AE233" s="236"/>
      <c r="AF233" s="236"/>
      <c r="AG233" s="236"/>
      <c r="AH233" s="236"/>
      <c r="AI233" s="236"/>
      <c r="AJ233" s="236"/>
      <c r="AK233" s="236"/>
      <c r="AL233" s="236"/>
      <c r="AM233" s="269" t="s">
        <v>984</v>
      </c>
      <c r="AN233" s="236"/>
      <c r="AO233" s="236"/>
      <c r="AP233" s="236"/>
    </row>
    <row r="234" spans="1:43" x14ac:dyDescent="0.2">
      <c r="A234" s="226" t="s">
        <v>2099</v>
      </c>
      <c r="B234" s="334" t="s">
        <v>1412</v>
      </c>
      <c r="C234" s="225">
        <v>0.2</v>
      </c>
      <c r="D234" s="281">
        <v>23.9</v>
      </c>
      <c r="E234" s="226"/>
      <c r="F234" s="226"/>
      <c r="G234" s="148"/>
      <c r="H234" s="148">
        <v>1</v>
      </c>
      <c r="I234" s="148">
        <v>1</v>
      </c>
      <c r="J234" s="148">
        <v>1</v>
      </c>
      <c r="K234" s="227"/>
      <c r="L234" s="148"/>
      <c r="M234" s="148"/>
      <c r="N234" s="148">
        <v>1</v>
      </c>
      <c r="O234" s="148">
        <v>1</v>
      </c>
      <c r="P234" s="148"/>
      <c r="Q234" s="148"/>
      <c r="R234" s="148"/>
      <c r="S234" s="148">
        <v>1</v>
      </c>
      <c r="T234" s="148"/>
      <c r="U234" s="148"/>
      <c r="V234" s="148"/>
      <c r="W234" s="148">
        <v>1</v>
      </c>
      <c r="X234" s="148"/>
      <c r="Y234" s="148">
        <v>1</v>
      </c>
      <c r="Z234" s="148">
        <v>1</v>
      </c>
      <c r="AA234" s="282">
        <v>1</v>
      </c>
      <c r="AB234" s="148"/>
      <c r="AC234" s="148"/>
      <c r="AD234" s="148"/>
      <c r="AE234" s="148">
        <v>1</v>
      </c>
      <c r="AF234" s="148"/>
      <c r="AG234" s="148">
        <v>1</v>
      </c>
      <c r="AH234" s="148"/>
      <c r="AI234" s="148"/>
      <c r="AJ234" s="148"/>
      <c r="AK234" s="148">
        <v>1</v>
      </c>
      <c r="AL234" s="148"/>
      <c r="AM234" s="147">
        <v>1</v>
      </c>
      <c r="AN234" s="148"/>
      <c r="AO234" s="148"/>
      <c r="AP234" s="148"/>
      <c r="AQ234" s="120" t="s">
        <v>2100</v>
      </c>
    </row>
    <row r="235" spans="1:43" s="243" customFormat="1" x14ac:dyDescent="0.2">
      <c r="A235" s="237" t="s">
        <v>2101</v>
      </c>
      <c r="B235" s="239" t="s">
        <v>1412</v>
      </c>
      <c r="C235" s="238" t="s">
        <v>854</v>
      </c>
      <c r="D235" s="238" t="s">
        <v>854</v>
      </c>
      <c r="E235" s="239"/>
      <c r="F235" s="239"/>
      <c r="G235" s="236"/>
      <c r="H235" s="236"/>
      <c r="I235" s="236"/>
      <c r="J235" s="236"/>
      <c r="K235" s="240"/>
      <c r="L235" s="236"/>
      <c r="M235" s="236"/>
      <c r="N235" s="241" t="s">
        <v>984</v>
      </c>
      <c r="O235" s="236"/>
      <c r="P235" s="236"/>
      <c r="Q235" s="236"/>
      <c r="R235" s="236"/>
      <c r="S235" s="236"/>
      <c r="T235" s="236"/>
      <c r="U235" s="236"/>
      <c r="V235" s="236"/>
      <c r="W235" s="236"/>
      <c r="X235" s="236"/>
      <c r="Y235" s="236"/>
      <c r="Z235" s="236"/>
      <c r="AA235" s="236"/>
      <c r="AB235" s="236"/>
      <c r="AC235" s="236"/>
      <c r="AD235" s="236"/>
      <c r="AE235" s="236"/>
      <c r="AF235" s="236"/>
      <c r="AG235" s="236"/>
      <c r="AH235" s="236"/>
      <c r="AI235" s="236"/>
      <c r="AJ235" s="236"/>
      <c r="AK235" s="236"/>
      <c r="AL235" s="236"/>
      <c r="AM235" s="242"/>
      <c r="AN235" s="236"/>
      <c r="AO235" s="236"/>
      <c r="AP235" s="236"/>
    </row>
    <row r="236" spans="1:43" x14ac:dyDescent="0.2">
      <c r="A236" s="232" t="s">
        <v>2102</v>
      </c>
      <c r="B236" s="232" t="s">
        <v>1414</v>
      </c>
      <c r="C236" s="148">
        <v>1</v>
      </c>
      <c r="D236" s="148"/>
      <c r="E236" s="232"/>
      <c r="F236" s="232"/>
      <c r="G236" s="148"/>
      <c r="H236" s="148"/>
      <c r="I236" s="148"/>
      <c r="J236" s="148"/>
      <c r="K236" s="227"/>
      <c r="L236" s="148">
        <v>1</v>
      </c>
      <c r="M236" s="148"/>
      <c r="N236" s="148"/>
      <c r="O236" s="148"/>
      <c r="P236" s="148"/>
      <c r="Q236" s="148"/>
      <c r="R236" s="148"/>
      <c r="S236" s="148"/>
      <c r="T236" s="148"/>
      <c r="U236" s="148"/>
      <c r="V236" s="148"/>
      <c r="W236" s="148"/>
      <c r="X236" s="148">
        <v>1</v>
      </c>
      <c r="Y236" s="148">
        <v>1</v>
      </c>
      <c r="Z236" s="148">
        <v>1</v>
      </c>
      <c r="AA236" s="148"/>
      <c r="AB236" s="148">
        <v>1</v>
      </c>
      <c r="AC236" s="148"/>
      <c r="AD236" s="148"/>
      <c r="AE236" s="148">
        <v>1</v>
      </c>
      <c r="AF236" s="148"/>
      <c r="AG236" s="148"/>
      <c r="AH236" s="148">
        <v>1</v>
      </c>
      <c r="AI236" s="148"/>
      <c r="AJ236" s="148"/>
      <c r="AK236" s="148"/>
      <c r="AL236" s="148"/>
      <c r="AM236" s="147"/>
      <c r="AN236" s="148">
        <v>1</v>
      </c>
      <c r="AO236" s="148"/>
      <c r="AP236" s="148"/>
    </row>
    <row r="237" spans="1:43" s="243" customFormat="1" x14ac:dyDescent="0.2">
      <c r="A237" s="237" t="s">
        <v>2103</v>
      </c>
      <c r="B237" s="254" t="s">
        <v>1414</v>
      </c>
      <c r="C237" s="236">
        <v>1</v>
      </c>
      <c r="D237" s="236"/>
      <c r="E237" s="254"/>
      <c r="F237" s="254"/>
      <c r="G237" s="236"/>
      <c r="H237" s="236"/>
      <c r="I237" s="236"/>
      <c r="J237" s="236"/>
      <c r="K237" s="240"/>
      <c r="L237" s="236"/>
      <c r="M237" s="236"/>
      <c r="N237" s="236"/>
      <c r="O237" s="236"/>
      <c r="P237" s="236"/>
      <c r="Q237" s="236"/>
      <c r="R237" s="236"/>
      <c r="S237" s="236"/>
      <c r="T237" s="236"/>
      <c r="U237" s="236"/>
      <c r="V237" s="236"/>
      <c r="W237" s="236"/>
      <c r="X237" s="236"/>
      <c r="Y237" s="236"/>
      <c r="Z237" s="236"/>
      <c r="AA237" s="236"/>
      <c r="AB237" s="241" t="s">
        <v>984</v>
      </c>
      <c r="AC237" s="236"/>
      <c r="AD237" s="236"/>
      <c r="AE237" s="236"/>
      <c r="AF237" s="236"/>
      <c r="AG237" s="236"/>
      <c r="AH237" s="236"/>
      <c r="AI237" s="236"/>
      <c r="AJ237" s="236"/>
      <c r="AK237" s="236"/>
      <c r="AL237" s="236"/>
      <c r="AM237" s="242"/>
      <c r="AN237" s="241" t="s">
        <v>984</v>
      </c>
      <c r="AO237" s="236"/>
      <c r="AP237" s="236"/>
    </row>
    <row r="238" spans="1:43" x14ac:dyDescent="0.2">
      <c r="A238" s="258" t="s">
        <v>2104</v>
      </c>
      <c r="B238" s="290" t="s">
        <v>2105</v>
      </c>
      <c r="C238" s="290" t="s">
        <v>234</v>
      </c>
      <c r="D238" s="290" t="s">
        <v>234</v>
      </c>
      <c r="E238" s="290"/>
      <c r="F238" s="290"/>
      <c r="G238" s="234"/>
      <c r="H238" s="234">
        <v>1</v>
      </c>
      <c r="I238" s="234"/>
      <c r="J238" s="234"/>
      <c r="K238" s="235"/>
      <c r="L238" s="234"/>
      <c r="M238" s="234"/>
      <c r="N238" s="234"/>
      <c r="O238" s="234"/>
      <c r="P238" s="234"/>
      <c r="Q238" s="234"/>
      <c r="R238" s="234"/>
      <c r="S238" s="234"/>
      <c r="T238" s="234"/>
      <c r="U238" s="234"/>
      <c r="V238" s="234"/>
      <c r="W238" s="234">
        <v>1</v>
      </c>
      <c r="X238" s="234"/>
      <c r="Y238" s="234"/>
      <c r="Z238" s="234"/>
      <c r="AA238" s="234"/>
      <c r="AB238" s="234"/>
      <c r="AC238" s="234"/>
      <c r="AD238" s="234"/>
      <c r="AE238" s="234"/>
      <c r="AF238" s="234"/>
      <c r="AG238" s="234"/>
      <c r="AH238" s="234"/>
      <c r="AI238" s="234"/>
      <c r="AJ238" s="234"/>
      <c r="AK238" s="234" t="s">
        <v>1821</v>
      </c>
      <c r="AL238" s="234"/>
      <c r="AM238" s="234"/>
      <c r="AN238" s="234"/>
      <c r="AO238" s="234"/>
      <c r="AP238" s="234"/>
    </row>
    <row r="239" spans="1:43" x14ac:dyDescent="0.2">
      <c r="A239" s="232" t="s">
        <v>2106</v>
      </c>
      <c r="B239" s="335" t="s">
        <v>738</v>
      </c>
      <c r="C239" s="148">
        <v>-8.9</v>
      </c>
      <c r="D239" s="282">
        <v>21.7</v>
      </c>
      <c r="E239" s="249">
        <v>-12</v>
      </c>
      <c r="F239" s="148"/>
      <c r="G239" s="148">
        <v>1</v>
      </c>
      <c r="H239" s="148">
        <v>1</v>
      </c>
      <c r="I239" s="148">
        <v>1</v>
      </c>
      <c r="J239" s="148">
        <v>1</v>
      </c>
      <c r="K239" s="227"/>
      <c r="L239" s="148"/>
      <c r="M239" s="148">
        <v>3</v>
      </c>
      <c r="N239" s="148">
        <v>3</v>
      </c>
      <c r="O239" s="148"/>
      <c r="P239" s="148">
        <v>2</v>
      </c>
      <c r="Q239" s="148">
        <v>1</v>
      </c>
      <c r="R239" s="148">
        <v>1</v>
      </c>
      <c r="S239" s="148">
        <v>1</v>
      </c>
      <c r="T239" s="148"/>
      <c r="U239" s="148"/>
      <c r="V239" s="148">
        <v>1</v>
      </c>
      <c r="W239" s="148">
        <v>1</v>
      </c>
      <c r="X239" s="148">
        <v>2</v>
      </c>
      <c r="Y239" s="148">
        <v>1</v>
      </c>
      <c r="Z239" s="148">
        <v>1</v>
      </c>
      <c r="AA239" s="148"/>
      <c r="AB239" s="148">
        <v>1</v>
      </c>
      <c r="AC239" s="282">
        <v>2</v>
      </c>
      <c r="AD239" s="148">
        <v>1</v>
      </c>
      <c r="AE239" s="148">
        <v>1</v>
      </c>
      <c r="AF239" s="148"/>
      <c r="AG239" s="148">
        <v>1</v>
      </c>
      <c r="AH239" s="148">
        <v>1</v>
      </c>
      <c r="AI239" s="148">
        <v>1</v>
      </c>
      <c r="AJ239" s="148"/>
      <c r="AK239" s="148">
        <v>1</v>
      </c>
      <c r="AL239" s="148">
        <v>1</v>
      </c>
      <c r="AM239" s="147"/>
      <c r="AN239" s="148">
        <v>2</v>
      </c>
      <c r="AO239" s="148">
        <v>1</v>
      </c>
      <c r="AP239" s="282">
        <v>1</v>
      </c>
    </row>
    <row r="240" spans="1:43" s="243" customFormat="1" x14ac:dyDescent="0.2">
      <c r="A240" s="237" t="s">
        <v>2107</v>
      </c>
      <c r="B240" s="239" t="s">
        <v>738</v>
      </c>
      <c r="C240" s="238" t="s">
        <v>854</v>
      </c>
      <c r="D240" s="238" t="s">
        <v>854</v>
      </c>
      <c r="E240" s="238"/>
      <c r="F240" s="238"/>
      <c r="G240" s="236"/>
      <c r="H240" s="236"/>
      <c r="I240" s="236"/>
      <c r="J240" s="236"/>
      <c r="K240" s="240"/>
      <c r="L240" s="236"/>
      <c r="M240" s="241" t="s">
        <v>984</v>
      </c>
      <c r="N240" s="241" t="s">
        <v>984</v>
      </c>
      <c r="O240" s="236"/>
      <c r="P240" s="241" t="s">
        <v>984</v>
      </c>
      <c r="Q240" s="241" t="s">
        <v>984</v>
      </c>
      <c r="R240" s="241" t="s">
        <v>984</v>
      </c>
      <c r="S240" s="236"/>
      <c r="T240" s="236"/>
      <c r="U240" s="236"/>
      <c r="V240" s="236"/>
      <c r="W240" s="236"/>
      <c r="X240" s="236"/>
      <c r="Y240" s="236"/>
      <c r="Z240" s="236"/>
      <c r="AA240" s="236"/>
      <c r="AB240" s="236"/>
      <c r="AC240" s="241" t="s">
        <v>984</v>
      </c>
      <c r="AD240" s="236"/>
      <c r="AE240" s="236"/>
      <c r="AF240" s="236"/>
      <c r="AG240" s="236"/>
      <c r="AH240" s="236"/>
      <c r="AI240" s="236"/>
      <c r="AJ240" s="236"/>
      <c r="AK240" s="236"/>
      <c r="AL240" s="236"/>
      <c r="AM240" s="242"/>
      <c r="AN240" s="241" t="s">
        <v>984</v>
      </c>
      <c r="AO240" s="236"/>
      <c r="AP240" s="236"/>
    </row>
    <row r="241" spans="1:43" s="243" customFormat="1" x14ac:dyDescent="0.2">
      <c r="A241" s="253" t="s">
        <v>2108</v>
      </c>
      <c r="B241" s="254" t="s">
        <v>738</v>
      </c>
      <c r="C241" s="236" t="s">
        <v>854</v>
      </c>
      <c r="D241" s="236" t="s">
        <v>854</v>
      </c>
      <c r="E241" s="236"/>
      <c r="F241" s="236"/>
      <c r="G241" s="236"/>
      <c r="H241" s="236"/>
      <c r="I241" s="236"/>
      <c r="J241" s="236"/>
      <c r="K241" s="240"/>
      <c r="L241" s="236"/>
      <c r="M241" s="236"/>
      <c r="N241" s="236"/>
      <c r="O241" s="236"/>
      <c r="P241" s="236"/>
      <c r="Q241" s="236"/>
      <c r="R241" s="236"/>
      <c r="S241" s="236"/>
      <c r="T241" s="236"/>
      <c r="U241" s="236"/>
      <c r="V241" s="236"/>
      <c r="W241" s="236"/>
      <c r="X241" s="241" t="s">
        <v>984</v>
      </c>
      <c r="Y241" s="236"/>
      <c r="Z241" s="236"/>
      <c r="AA241" s="236"/>
      <c r="AB241" s="236"/>
      <c r="AC241" s="236"/>
      <c r="AD241" s="236"/>
      <c r="AE241" s="236"/>
      <c r="AF241" s="236"/>
      <c r="AG241" s="236"/>
      <c r="AH241" s="236"/>
      <c r="AI241" s="236"/>
      <c r="AJ241" s="236"/>
      <c r="AK241" s="236"/>
      <c r="AL241" s="236"/>
      <c r="AM241" s="242"/>
      <c r="AN241" s="241" t="s">
        <v>984</v>
      </c>
      <c r="AO241" s="236"/>
      <c r="AP241" s="236"/>
    </row>
    <row r="242" spans="1:43" s="243" customFormat="1" x14ac:dyDescent="0.2">
      <c r="A242" s="237" t="s">
        <v>2109</v>
      </c>
      <c r="B242" s="239" t="s">
        <v>738</v>
      </c>
      <c r="C242" s="238" t="s">
        <v>854</v>
      </c>
      <c r="D242" s="238" t="s">
        <v>854</v>
      </c>
      <c r="E242" s="238"/>
      <c r="F242" s="238"/>
      <c r="G242" s="236"/>
      <c r="H242" s="236"/>
      <c r="I242" s="236"/>
      <c r="J242" s="236"/>
      <c r="K242" s="240"/>
      <c r="L242" s="236"/>
      <c r="M242" s="241" t="s">
        <v>984</v>
      </c>
      <c r="N242" s="241" t="s">
        <v>984</v>
      </c>
      <c r="O242" s="236"/>
      <c r="P242" s="236"/>
      <c r="Q242" s="236"/>
      <c r="R242" s="236"/>
      <c r="S242" s="236"/>
      <c r="T242" s="236"/>
      <c r="U242" s="236"/>
      <c r="V242" s="236"/>
      <c r="W242" s="236"/>
      <c r="X242" s="236"/>
      <c r="Y242" s="236"/>
      <c r="Z242" s="236"/>
      <c r="AA242" s="236"/>
      <c r="AB242" s="241" t="s">
        <v>984</v>
      </c>
      <c r="AC242" s="236"/>
      <c r="AD242" s="236"/>
      <c r="AE242" s="236"/>
      <c r="AF242" s="236"/>
      <c r="AG242" s="236"/>
      <c r="AH242" s="236"/>
      <c r="AI242" s="236"/>
      <c r="AJ242" s="236"/>
      <c r="AK242" s="236"/>
      <c r="AL242" s="236"/>
      <c r="AM242" s="242"/>
      <c r="AN242" s="236"/>
      <c r="AO242" s="236"/>
      <c r="AP242" s="236"/>
    </row>
    <row r="243" spans="1:43" x14ac:dyDescent="0.2">
      <c r="A243" s="225" t="s">
        <v>2110</v>
      </c>
      <c r="B243" s="225" t="s">
        <v>2110</v>
      </c>
      <c r="C243" s="225" t="s">
        <v>234</v>
      </c>
      <c r="D243" s="225" t="s">
        <v>234</v>
      </c>
      <c r="E243" s="225"/>
      <c r="F243" s="225"/>
      <c r="G243" s="148"/>
      <c r="H243" s="148">
        <v>1</v>
      </c>
      <c r="I243" s="148"/>
      <c r="J243" s="148"/>
      <c r="K243" s="227"/>
      <c r="L243" s="148"/>
      <c r="M243" s="148">
        <v>1</v>
      </c>
      <c r="N243" s="148"/>
      <c r="O243" s="148"/>
      <c r="P243" s="148">
        <v>1</v>
      </c>
      <c r="Q243" s="148">
        <v>1</v>
      </c>
      <c r="R243" s="148"/>
      <c r="S243" s="148"/>
      <c r="T243" s="148"/>
      <c r="U243" s="148"/>
      <c r="V243" s="148"/>
      <c r="W243" s="148">
        <v>1</v>
      </c>
      <c r="X243" s="148"/>
      <c r="Y243" s="227"/>
      <c r="Z243" s="148"/>
      <c r="AA243" s="148"/>
      <c r="AB243" s="148"/>
      <c r="AC243" s="148">
        <v>1</v>
      </c>
      <c r="AD243" s="148"/>
      <c r="AE243" s="148"/>
      <c r="AF243" s="148"/>
      <c r="AG243" s="148"/>
      <c r="AH243" s="148"/>
      <c r="AI243" s="148"/>
      <c r="AJ243" s="148"/>
      <c r="AK243" s="148">
        <v>1</v>
      </c>
      <c r="AL243" s="148"/>
      <c r="AM243" s="147"/>
      <c r="AN243" s="148"/>
      <c r="AO243" s="148"/>
      <c r="AP243" s="148">
        <v>1</v>
      </c>
    </row>
    <row r="244" spans="1:43" x14ac:dyDescent="0.2">
      <c r="A244" s="336" t="s">
        <v>2111</v>
      </c>
      <c r="B244" s="336" t="s">
        <v>2112</v>
      </c>
      <c r="C244" s="225" t="s">
        <v>234</v>
      </c>
      <c r="D244" s="225" t="s">
        <v>234</v>
      </c>
      <c r="E244" s="225"/>
      <c r="F244" s="225"/>
      <c r="G244" s="148"/>
      <c r="H244" s="148"/>
      <c r="I244" s="148"/>
      <c r="J244" s="148"/>
      <c r="K244" s="227"/>
      <c r="L244" s="148"/>
      <c r="M244" s="148"/>
      <c r="N244" s="148"/>
      <c r="O244" s="148"/>
      <c r="P244" s="148">
        <v>1</v>
      </c>
      <c r="Q244" s="148"/>
      <c r="R244" s="148"/>
      <c r="S244" s="148"/>
      <c r="T244" s="148"/>
      <c r="U244" s="148"/>
      <c r="V244" s="148"/>
      <c r="W244" s="148"/>
      <c r="X244" s="148"/>
      <c r="Y244" s="227"/>
      <c r="Z244" s="148"/>
      <c r="AA244" s="148"/>
      <c r="AB244" s="148"/>
      <c r="AC244" s="148">
        <v>1</v>
      </c>
      <c r="AD244" s="148"/>
      <c r="AE244" s="148"/>
      <c r="AF244" s="148"/>
      <c r="AG244" s="148"/>
      <c r="AH244" s="148"/>
      <c r="AI244" s="148"/>
      <c r="AJ244" s="148"/>
      <c r="AK244" s="148"/>
      <c r="AL244" s="148"/>
      <c r="AM244" s="147"/>
      <c r="AN244" s="148"/>
      <c r="AO244" s="148"/>
      <c r="AP244" s="148"/>
    </row>
    <row r="245" spans="1:43" x14ac:dyDescent="0.2">
      <c r="A245" s="299" t="s">
        <v>2113</v>
      </c>
      <c r="B245" s="337" t="s">
        <v>2114</v>
      </c>
      <c r="C245" s="148" t="s">
        <v>234</v>
      </c>
      <c r="D245" s="148" t="s">
        <v>234</v>
      </c>
      <c r="E245" s="148"/>
      <c r="F245" s="148"/>
      <c r="G245" s="148" t="s">
        <v>1994</v>
      </c>
      <c r="H245" s="148" t="s">
        <v>1994</v>
      </c>
      <c r="I245" s="148" t="s">
        <v>1904</v>
      </c>
      <c r="J245" s="148"/>
      <c r="K245" s="227"/>
      <c r="L245" s="148" t="s">
        <v>1994</v>
      </c>
      <c r="M245" s="148"/>
      <c r="N245" s="148" t="s">
        <v>1904</v>
      </c>
      <c r="O245" s="148"/>
      <c r="P245" s="148"/>
      <c r="Q245" s="148"/>
      <c r="R245" s="148"/>
      <c r="S245" s="148" t="s">
        <v>1904</v>
      </c>
      <c r="T245" s="148" t="s">
        <v>1994</v>
      </c>
      <c r="U245" s="148" t="s">
        <v>1994</v>
      </c>
      <c r="V245" s="148" t="s">
        <v>1904</v>
      </c>
      <c r="W245" s="148" t="s">
        <v>1994</v>
      </c>
      <c r="X245" s="148"/>
      <c r="Y245" s="227"/>
      <c r="Z245" s="148" t="s">
        <v>1994</v>
      </c>
      <c r="AA245" s="148"/>
      <c r="AB245" s="148"/>
      <c r="AC245" s="148"/>
      <c r="AD245" s="148"/>
      <c r="AE245" s="148"/>
      <c r="AF245" s="148"/>
      <c r="AG245" s="148"/>
      <c r="AH245" s="148"/>
      <c r="AI245" s="148"/>
      <c r="AJ245" s="148"/>
      <c r="AK245" s="148" t="s">
        <v>1994</v>
      </c>
      <c r="AL245" s="148"/>
      <c r="AM245" s="147" t="s">
        <v>1994</v>
      </c>
      <c r="AN245" s="148"/>
      <c r="AO245" s="148"/>
      <c r="AP245" s="148"/>
    </row>
    <row r="246" spans="1:43" x14ac:dyDescent="0.2">
      <c r="A246" s="336" t="s">
        <v>2115</v>
      </c>
      <c r="B246" s="337" t="s">
        <v>2114</v>
      </c>
      <c r="C246" s="143" t="s">
        <v>234</v>
      </c>
      <c r="D246" s="143" t="s">
        <v>234</v>
      </c>
      <c r="E246" s="143"/>
      <c r="F246" s="143"/>
      <c r="G246" s="148"/>
      <c r="H246" s="148"/>
      <c r="I246" s="148"/>
      <c r="J246" s="148"/>
      <c r="K246" s="227"/>
      <c r="L246" s="148"/>
      <c r="M246" s="148"/>
      <c r="N246" s="148" t="s">
        <v>1904</v>
      </c>
      <c r="O246" s="148"/>
      <c r="P246" s="148"/>
      <c r="Q246" s="148"/>
      <c r="R246" s="148"/>
      <c r="S246" s="148"/>
      <c r="T246" s="148"/>
      <c r="U246" s="148"/>
      <c r="V246" s="148"/>
      <c r="W246" s="148"/>
      <c r="X246" s="148"/>
      <c r="Y246" s="227"/>
      <c r="Z246" s="148"/>
      <c r="AA246" s="148"/>
      <c r="AB246" s="148" t="s">
        <v>1994</v>
      </c>
      <c r="AC246" s="148"/>
      <c r="AD246" s="148"/>
      <c r="AE246" s="148"/>
      <c r="AF246" s="148"/>
      <c r="AG246" s="148"/>
      <c r="AH246" s="148"/>
      <c r="AI246" s="148"/>
      <c r="AJ246" s="148"/>
      <c r="AK246" s="148"/>
      <c r="AL246" s="148"/>
      <c r="AM246" s="147"/>
      <c r="AN246" s="148"/>
      <c r="AO246" s="148"/>
      <c r="AP246" s="148"/>
    </row>
    <row r="247" spans="1:43" x14ac:dyDescent="0.2">
      <c r="A247" s="232" t="s">
        <v>2116</v>
      </c>
      <c r="B247" s="232" t="s">
        <v>1252</v>
      </c>
      <c r="C247" s="148">
        <v>-3.9</v>
      </c>
      <c r="D247" s="148">
        <v>25.5</v>
      </c>
      <c r="E247" s="148"/>
      <c r="F247" s="148"/>
      <c r="G247" s="148">
        <v>1</v>
      </c>
      <c r="H247" s="148">
        <v>1</v>
      </c>
      <c r="I247" s="148"/>
      <c r="J247" s="148">
        <v>1</v>
      </c>
      <c r="K247" s="227">
        <v>1</v>
      </c>
      <c r="L247" s="148">
        <v>1</v>
      </c>
      <c r="M247" s="148">
        <v>1</v>
      </c>
      <c r="N247" s="148">
        <v>1</v>
      </c>
      <c r="O247" s="148"/>
      <c r="P247" s="148">
        <v>1</v>
      </c>
      <c r="Q247" s="148">
        <v>1</v>
      </c>
      <c r="R247" s="148"/>
      <c r="S247" s="148">
        <v>1</v>
      </c>
      <c r="T247" s="148"/>
      <c r="U247" s="148">
        <v>1</v>
      </c>
      <c r="V247" s="148">
        <v>1</v>
      </c>
      <c r="W247" s="148">
        <v>1</v>
      </c>
      <c r="X247" s="148">
        <v>1</v>
      </c>
      <c r="Y247" s="148">
        <v>1</v>
      </c>
      <c r="Z247" s="148">
        <v>1</v>
      </c>
      <c r="AA247" s="148">
        <v>1</v>
      </c>
      <c r="AB247" s="148">
        <v>1</v>
      </c>
      <c r="AC247" s="148">
        <v>1</v>
      </c>
      <c r="AD247" s="148">
        <v>1</v>
      </c>
      <c r="AE247" s="148">
        <v>1</v>
      </c>
      <c r="AF247" s="148"/>
      <c r="AG247" s="148">
        <v>1</v>
      </c>
      <c r="AH247" s="148">
        <v>1</v>
      </c>
      <c r="AI247" s="148">
        <v>1</v>
      </c>
      <c r="AJ247" s="148">
        <v>1</v>
      </c>
      <c r="AK247" s="148">
        <v>1</v>
      </c>
      <c r="AL247" s="148">
        <v>1</v>
      </c>
      <c r="AM247" s="147">
        <v>1</v>
      </c>
      <c r="AN247" s="148">
        <v>1</v>
      </c>
      <c r="AO247" s="148">
        <v>1</v>
      </c>
      <c r="AP247" s="148">
        <v>1</v>
      </c>
      <c r="AQ247" s="120" t="s">
        <v>2117</v>
      </c>
    </row>
    <row r="248" spans="1:43" s="342" customFormat="1" x14ac:dyDescent="0.2">
      <c r="A248" s="237" t="s">
        <v>2118</v>
      </c>
      <c r="B248" s="338" t="s">
        <v>1252</v>
      </c>
      <c r="C248" s="339" t="s">
        <v>854</v>
      </c>
      <c r="D248" s="339" t="s">
        <v>854</v>
      </c>
      <c r="E248" s="339"/>
      <c r="F248" s="339"/>
      <c r="G248" s="339"/>
      <c r="H248" s="339"/>
      <c r="I248" s="339"/>
      <c r="J248" s="339"/>
      <c r="K248" s="340"/>
      <c r="L248" s="339"/>
      <c r="M248" s="339"/>
      <c r="N248" s="339"/>
      <c r="O248" s="339"/>
      <c r="P248" s="339"/>
      <c r="Q248" s="339"/>
      <c r="R248" s="339"/>
      <c r="S248" s="339"/>
      <c r="T248" s="339"/>
      <c r="U248" s="339"/>
      <c r="V248" s="339"/>
      <c r="W248" s="339"/>
      <c r="X248" s="339"/>
      <c r="Y248" s="339"/>
      <c r="Z248" s="339"/>
      <c r="AA248" s="339"/>
      <c r="AB248" s="241" t="s">
        <v>984</v>
      </c>
      <c r="AC248" s="339"/>
      <c r="AD248" s="339"/>
      <c r="AE248" s="339"/>
      <c r="AF248" s="339"/>
      <c r="AG248" s="339"/>
      <c r="AH248" s="339"/>
      <c r="AI248" s="339"/>
      <c r="AJ248" s="339"/>
      <c r="AK248" s="339"/>
      <c r="AL248" s="339"/>
      <c r="AM248" s="341"/>
      <c r="AN248" s="241" t="s">
        <v>984</v>
      </c>
      <c r="AO248" s="339"/>
      <c r="AP248" s="339"/>
    </row>
    <row r="249" spans="1:43" x14ac:dyDescent="0.2">
      <c r="A249" s="232" t="s">
        <v>2119</v>
      </c>
      <c r="B249" s="325" t="s">
        <v>2120</v>
      </c>
      <c r="C249" s="267">
        <v>13.3</v>
      </c>
      <c r="D249" s="282">
        <v>21.1</v>
      </c>
      <c r="E249" s="249">
        <v>13.6</v>
      </c>
      <c r="F249" s="249">
        <v>20.5</v>
      </c>
      <c r="G249" s="148"/>
      <c r="H249" s="148"/>
      <c r="I249" s="148"/>
      <c r="J249" s="148">
        <v>1</v>
      </c>
      <c r="K249" s="227"/>
      <c r="L249" s="148"/>
      <c r="M249" s="148"/>
      <c r="N249" s="148"/>
      <c r="O249" s="148"/>
      <c r="P249" s="282">
        <v>1</v>
      </c>
      <c r="Q249" s="148"/>
      <c r="R249" s="148"/>
      <c r="S249" s="267">
        <v>1</v>
      </c>
      <c r="T249" s="148"/>
      <c r="U249" s="283">
        <v>1</v>
      </c>
      <c r="V249" s="148"/>
      <c r="W249" s="148"/>
      <c r="X249" s="148"/>
      <c r="Y249" s="148"/>
      <c r="Z249" s="148"/>
      <c r="AA249" s="148"/>
      <c r="AB249" s="148"/>
      <c r="AC249" s="148"/>
      <c r="AD249" s="148"/>
      <c r="AE249" s="148">
        <v>1</v>
      </c>
      <c r="AF249" s="148"/>
      <c r="AG249" s="148"/>
      <c r="AH249" s="148"/>
      <c r="AI249" s="148"/>
      <c r="AJ249" s="148"/>
      <c r="AK249" s="148"/>
      <c r="AL249" s="148"/>
      <c r="AM249" s="147"/>
      <c r="AN249" s="148"/>
      <c r="AO249" s="148"/>
      <c r="AP249" s="148"/>
      <c r="AQ249" s="120"/>
    </row>
    <row r="250" spans="1:43" s="243" customFormat="1" x14ac:dyDescent="0.2">
      <c r="A250" s="253" t="s">
        <v>2121</v>
      </c>
      <c r="B250" s="272" t="s">
        <v>2122</v>
      </c>
      <c r="C250" s="262" t="s">
        <v>854</v>
      </c>
      <c r="D250" s="262" t="s">
        <v>854</v>
      </c>
      <c r="E250" s="262"/>
      <c r="F250" s="262"/>
      <c r="G250" s="236"/>
      <c r="H250" s="236"/>
      <c r="I250" s="236"/>
      <c r="J250" s="236"/>
      <c r="K250" s="240"/>
      <c r="L250" s="236"/>
      <c r="M250" s="236"/>
      <c r="N250" s="236"/>
      <c r="O250" s="236"/>
      <c r="P250" s="241" t="s">
        <v>984</v>
      </c>
      <c r="Q250" s="236"/>
      <c r="R250" s="236"/>
      <c r="S250" s="236"/>
      <c r="T250" s="236"/>
      <c r="U250" s="236"/>
      <c r="V250" s="236"/>
      <c r="W250" s="236"/>
      <c r="X250" s="236"/>
      <c r="Y250" s="236"/>
      <c r="Z250" s="236"/>
      <c r="AA250" s="236"/>
      <c r="AB250" s="236"/>
      <c r="AC250" s="236"/>
      <c r="AD250" s="236"/>
      <c r="AE250" s="236"/>
      <c r="AF250" s="236"/>
      <c r="AG250" s="236"/>
      <c r="AH250" s="236"/>
      <c r="AI250" s="236"/>
      <c r="AJ250" s="236"/>
      <c r="AK250" s="236"/>
      <c r="AL250" s="236"/>
      <c r="AM250" s="242"/>
      <c r="AN250" s="236"/>
      <c r="AO250" s="236"/>
      <c r="AP250" s="236"/>
    </row>
    <row r="251" spans="1:43" x14ac:dyDescent="0.2">
      <c r="A251" s="226" t="s">
        <v>2123</v>
      </c>
      <c r="B251" s="226" t="s">
        <v>770</v>
      </c>
      <c r="C251" s="225">
        <v>6.9</v>
      </c>
      <c r="D251" s="225">
        <v>23.1</v>
      </c>
      <c r="E251" s="225"/>
      <c r="F251" s="225"/>
      <c r="G251" s="148"/>
      <c r="H251" s="148"/>
      <c r="I251" s="148"/>
      <c r="J251" s="148"/>
      <c r="K251" s="227"/>
      <c r="L251" s="148"/>
      <c r="M251" s="148"/>
      <c r="N251" s="148"/>
      <c r="O251" s="148"/>
      <c r="P251" s="148"/>
      <c r="Q251" s="148"/>
      <c r="R251" s="148"/>
      <c r="S251" s="148"/>
      <c r="T251" s="148"/>
      <c r="U251" s="148"/>
      <c r="V251" s="148"/>
      <c r="W251" s="148"/>
      <c r="X251" s="148"/>
      <c r="Y251" s="148"/>
      <c r="Z251" s="148">
        <v>1</v>
      </c>
      <c r="AA251" s="148"/>
      <c r="AB251" s="148"/>
      <c r="AC251" s="148"/>
      <c r="AD251" s="148"/>
      <c r="AE251" s="148"/>
      <c r="AF251" s="148"/>
      <c r="AG251" s="148"/>
      <c r="AH251" s="148"/>
      <c r="AI251" s="148"/>
      <c r="AJ251" s="148"/>
      <c r="AK251" s="148"/>
      <c r="AL251" s="148"/>
      <c r="AM251" s="147"/>
      <c r="AN251" s="148"/>
      <c r="AO251" s="148"/>
      <c r="AP251" s="148"/>
    </row>
    <row r="252" spans="1:43" x14ac:dyDescent="0.2">
      <c r="A252" s="232" t="s">
        <v>2124</v>
      </c>
      <c r="B252" s="232" t="s">
        <v>432</v>
      </c>
      <c r="C252" s="148">
        <v>11</v>
      </c>
      <c r="D252" s="148">
        <v>27.7</v>
      </c>
      <c r="E252" s="148"/>
      <c r="F252" s="148"/>
      <c r="G252" s="148"/>
      <c r="H252" s="148"/>
      <c r="I252" s="148">
        <v>1</v>
      </c>
      <c r="J252" s="148">
        <v>1</v>
      </c>
      <c r="K252" s="227"/>
      <c r="L252" s="148"/>
      <c r="M252" s="148"/>
      <c r="N252" s="148"/>
      <c r="O252" s="148"/>
      <c r="P252" s="148">
        <v>1</v>
      </c>
      <c r="Q252" s="148">
        <v>1</v>
      </c>
      <c r="R252" s="148"/>
      <c r="S252" s="148"/>
      <c r="T252" s="148">
        <v>1</v>
      </c>
      <c r="U252" s="148"/>
      <c r="V252" s="148">
        <v>1</v>
      </c>
      <c r="W252" s="148"/>
      <c r="X252" s="148">
        <v>1</v>
      </c>
      <c r="Y252" s="148"/>
      <c r="Z252" s="148"/>
      <c r="AA252" s="148"/>
      <c r="AB252" s="148"/>
      <c r="AC252" s="148"/>
      <c r="AD252" s="148">
        <v>1</v>
      </c>
      <c r="AE252" s="148">
        <v>1</v>
      </c>
      <c r="AF252" s="148"/>
      <c r="AG252" s="148">
        <v>1</v>
      </c>
      <c r="AH252" s="148">
        <v>1</v>
      </c>
      <c r="AI252" s="148">
        <v>1</v>
      </c>
      <c r="AJ252" s="148"/>
      <c r="AK252" s="148"/>
      <c r="AL252" s="148"/>
      <c r="AM252" s="147"/>
      <c r="AN252" s="148">
        <v>2</v>
      </c>
      <c r="AO252" s="148"/>
      <c r="AP252" s="148"/>
    </row>
    <row r="253" spans="1:43" s="243" customFormat="1" x14ac:dyDescent="0.2">
      <c r="A253" s="237" t="s">
        <v>2125</v>
      </c>
      <c r="B253" s="239" t="s">
        <v>432</v>
      </c>
      <c r="C253" s="238" t="s">
        <v>854</v>
      </c>
      <c r="D253" s="238" t="s">
        <v>854</v>
      </c>
      <c r="E253" s="238"/>
      <c r="F253" s="238"/>
      <c r="G253" s="236"/>
      <c r="H253" s="236"/>
      <c r="I253" s="236"/>
      <c r="J253" s="236"/>
      <c r="K253" s="240"/>
      <c r="L253" s="236"/>
      <c r="M253" s="236"/>
      <c r="N253" s="236"/>
      <c r="O253" s="236"/>
      <c r="P253" s="236"/>
      <c r="Q253" s="236"/>
      <c r="R253" s="236"/>
      <c r="S253" s="236"/>
      <c r="T253" s="236"/>
      <c r="U253" s="236"/>
      <c r="V253" s="236"/>
      <c r="W253" s="236"/>
      <c r="X253" s="236"/>
      <c r="Y253" s="236"/>
      <c r="Z253" s="236"/>
      <c r="AA253" s="236"/>
      <c r="AB253" s="236"/>
      <c r="AC253" s="236"/>
      <c r="AD253" s="236"/>
      <c r="AE253" s="236"/>
      <c r="AF253" s="236"/>
      <c r="AG253" s="236"/>
      <c r="AH253" s="236"/>
      <c r="AI253" s="236"/>
      <c r="AJ253" s="236"/>
      <c r="AK253" s="236"/>
      <c r="AL253" s="236"/>
      <c r="AM253" s="242"/>
      <c r="AN253" s="241" t="s">
        <v>984</v>
      </c>
      <c r="AO253" s="236"/>
      <c r="AP253" s="236"/>
    </row>
    <row r="254" spans="1:43" s="243" customFormat="1" x14ac:dyDescent="0.2">
      <c r="A254" s="237" t="s">
        <v>2126</v>
      </c>
      <c r="B254" s="239" t="s">
        <v>432</v>
      </c>
      <c r="C254" s="238" t="s">
        <v>854</v>
      </c>
      <c r="D254" s="238" t="s">
        <v>854</v>
      </c>
      <c r="E254" s="238"/>
      <c r="F254" s="238"/>
      <c r="G254" s="236"/>
      <c r="H254" s="236"/>
      <c r="I254" s="236"/>
      <c r="J254" s="236"/>
      <c r="K254" s="240"/>
      <c r="L254" s="236"/>
      <c r="M254" s="236"/>
      <c r="N254" s="236"/>
      <c r="O254" s="236"/>
      <c r="P254" s="236"/>
      <c r="Q254" s="236"/>
      <c r="R254" s="236"/>
      <c r="S254" s="236"/>
      <c r="T254" s="236"/>
      <c r="U254" s="236"/>
      <c r="V254" s="236"/>
      <c r="W254" s="236"/>
      <c r="X254" s="236"/>
      <c r="Y254" s="236"/>
      <c r="Z254" s="236"/>
      <c r="AA254" s="236"/>
      <c r="AB254" s="236"/>
      <c r="AC254" s="236"/>
      <c r="AD254" s="236"/>
      <c r="AE254" s="236"/>
      <c r="AF254" s="236"/>
      <c r="AG254" s="236"/>
      <c r="AH254" s="236"/>
      <c r="AI254" s="236"/>
      <c r="AJ254" s="236"/>
      <c r="AK254" s="236"/>
      <c r="AL254" s="236"/>
      <c r="AM254" s="242"/>
      <c r="AN254" s="241" t="s">
        <v>984</v>
      </c>
      <c r="AO254" s="236"/>
      <c r="AP254" s="236"/>
    </row>
    <row r="255" spans="1:43" x14ac:dyDescent="0.2">
      <c r="A255" s="232" t="s">
        <v>2127</v>
      </c>
      <c r="B255" s="250" t="s">
        <v>2128</v>
      </c>
      <c r="C255" s="225">
        <v>-0.6</v>
      </c>
      <c r="D255" s="225">
        <v>21.1</v>
      </c>
      <c r="E255" s="251"/>
      <c r="F255" s="251"/>
      <c r="G255" s="148"/>
      <c r="H255" s="148"/>
      <c r="I255" s="148"/>
      <c r="J255" s="148"/>
      <c r="K255" s="227"/>
      <c r="L255" s="148"/>
      <c r="M255" s="148"/>
      <c r="N255" s="148"/>
      <c r="O255" s="148"/>
      <c r="P255" s="148"/>
      <c r="Q255" s="148"/>
      <c r="R255" s="148">
        <v>1</v>
      </c>
      <c r="S255" s="148"/>
      <c r="T255" s="148"/>
      <c r="U255" s="148"/>
      <c r="V255" s="148"/>
      <c r="W255" s="148"/>
      <c r="X255" s="148"/>
      <c r="Y255" s="148"/>
      <c r="Z255" s="148"/>
      <c r="AA255" s="148"/>
      <c r="AB255" s="148"/>
      <c r="AC255" s="148"/>
      <c r="AD255" s="148">
        <v>1</v>
      </c>
      <c r="AE255" s="148"/>
      <c r="AF255" s="148"/>
      <c r="AG255" s="148">
        <v>1</v>
      </c>
      <c r="AH255" s="148"/>
      <c r="AI255" s="148">
        <v>1</v>
      </c>
      <c r="AJ255" s="148">
        <v>1</v>
      </c>
      <c r="AK255" s="148"/>
      <c r="AL255" s="148"/>
      <c r="AM255" s="147"/>
      <c r="AN255" s="148"/>
      <c r="AO255" s="148"/>
      <c r="AP255" s="148"/>
    </row>
    <row r="256" spans="1:43" s="243" customFormat="1" x14ac:dyDescent="0.2">
      <c r="A256" s="253" t="s">
        <v>2129</v>
      </c>
      <c r="B256" s="272" t="s">
        <v>2127</v>
      </c>
      <c r="C256" s="243" t="s">
        <v>854</v>
      </c>
      <c r="D256" s="243" t="s">
        <v>854</v>
      </c>
      <c r="E256" s="262"/>
      <c r="F256" s="262"/>
      <c r="G256" s="236"/>
      <c r="H256" s="236"/>
      <c r="I256" s="236"/>
      <c r="J256" s="236"/>
      <c r="K256" s="240"/>
      <c r="L256" s="236"/>
      <c r="M256" s="236"/>
      <c r="N256" s="236"/>
      <c r="O256" s="236"/>
      <c r="P256" s="236"/>
      <c r="Q256" s="236"/>
      <c r="R256" s="241" t="s">
        <v>984</v>
      </c>
      <c r="S256" s="236"/>
      <c r="T256" s="236"/>
      <c r="U256" s="236"/>
      <c r="V256" s="236"/>
      <c r="W256" s="236"/>
      <c r="X256" s="236"/>
      <c r="Y256" s="236"/>
      <c r="Z256" s="236"/>
      <c r="AA256" s="236"/>
      <c r="AB256" s="236"/>
      <c r="AC256" s="236"/>
      <c r="AD256" s="236"/>
      <c r="AE256" s="236"/>
      <c r="AF256" s="236"/>
      <c r="AG256" s="236"/>
      <c r="AH256" s="236"/>
      <c r="AI256" s="236"/>
      <c r="AJ256" s="236"/>
      <c r="AK256" s="236"/>
      <c r="AL256" s="236"/>
      <c r="AM256" s="242"/>
      <c r="AN256" s="236"/>
      <c r="AO256" s="236"/>
      <c r="AP256" s="236"/>
    </row>
    <row r="257" spans="1:43" x14ac:dyDescent="0.2">
      <c r="A257" s="343" t="s">
        <v>2130</v>
      </c>
      <c r="B257" s="148" t="s">
        <v>2131</v>
      </c>
      <c r="C257" s="236" t="s">
        <v>2132</v>
      </c>
      <c r="D257" s="148"/>
      <c r="E257" s="148"/>
      <c r="F257" s="148"/>
      <c r="G257" s="148"/>
      <c r="H257" s="148" t="s">
        <v>1904</v>
      </c>
      <c r="I257" s="148"/>
      <c r="J257" s="148"/>
      <c r="K257" s="227"/>
      <c r="L257" s="148"/>
      <c r="M257" s="148"/>
      <c r="N257" s="148"/>
      <c r="O257" s="148"/>
      <c r="P257" s="148"/>
      <c r="Q257" s="148"/>
      <c r="R257" s="148"/>
      <c r="S257" s="148"/>
      <c r="T257" s="148"/>
      <c r="U257" s="148"/>
      <c r="V257" s="148"/>
      <c r="W257" s="148" t="s">
        <v>1904</v>
      </c>
      <c r="X257" s="148"/>
      <c r="Y257" s="148"/>
      <c r="Z257" s="148"/>
      <c r="AA257" s="148"/>
      <c r="AB257" s="148"/>
      <c r="AC257" s="148"/>
      <c r="AD257" s="148"/>
      <c r="AE257" s="241" t="s">
        <v>984</v>
      </c>
      <c r="AF257" s="241"/>
      <c r="AG257" s="148"/>
      <c r="AH257" s="148"/>
      <c r="AI257" s="148"/>
      <c r="AJ257" s="148"/>
      <c r="AK257" s="148" t="s">
        <v>1904</v>
      </c>
      <c r="AL257" s="148"/>
      <c r="AM257" s="147" t="s">
        <v>1904</v>
      </c>
      <c r="AN257" s="148" t="s">
        <v>1904</v>
      </c>
      <c r="AO257" s="148"/>
      <c r="AP257" s="148"/>
      <c r="AQ257" s="120" t="s">
        <v>2133</v>
      </c>
    </row>
    <row r="258" spans="1:43" x14ac:dyDescent="0.2">
      <c r="A258" s="344" t="s">
        <v>2134</v>
      </c>
      <c r="B258" s="337" t="s">
        <v>2131</v>
      </c>
      <c r="C258" s="236" t="s">
        <v>2132</v>
      </c>
      <c r="D258" s="148"/>
      <c r="E258" s="148"/>
      <c r="F258" s="148"/>
      <c r="G258" s="148" t="s">
        <v>1904</v>
      </c>
      <c r="H258" s="148"/>
      <c r="I258" s="148"/>
      <c r="J258" s="148"/>
      <c r="K258" s="227"/>
      <c r="L258" s="148"/>
      <c r="M258" s="148"/>
      <c r="N258" s="148"/>
      <c r="O258" s="148"/>
      <c r="P258" s="148"/>
      <c r="Q258" s="148"/>
      <c r="R258" s="148"/>
      <c r="S258" s="148"/>
      <c r="T258" s="148" t="s">
        <v>1904</v>
      </c>
      <c r="U258" s="148"/>
      <c r="V258" s="148"/>
      <c r="W258" s="148"/>
      <c r="X258" s="148"/>
      <c r="Y258" s="148"/>
      <c r="Z258" s="148" t="s">
        <v>1904</v>
      </c>
      <c r="AA258" s="148"/>
      <c r="AB258" s="148"/>
      <c r="AC258" s="148"/>
      <c r="AD258" s="148"/>
      <c r="AE258" s="148"/>
      <c r="AF258" s="148"/>
      <c r="AG258" s="148"/>
      <c r="AH258" s="148"/>
      <c r="AI258" s="148"/>
      <c r="AJ258" s="241" t="s">
        <v>984</v>
      </c>
      <c r="AK258" s="148"/>
      <c r="AL258" s="148"/>
      <c r="AM258" s="147"/>
      <c r="AN258" s="148"/>
      <c r="AO258" s="148"/>
      <c r="AP258" s="148"/>
      <c r="AQ258" s="120" t="s">
        <v>2133</v>
      </c>
    </row>
    <row r="259" spans="1:43" x14ac:dyDescent="0.2">
      <c r="A259" s="345" t="s">
        <v>2135</v>
      </c>
      <c r="B259" s="148" t="s">
        <v>2136</v>
      </c>
      <c r="C259" s="148" t="s">
        <v>234</v>
      </c>
      <c r="D259" s="148" t="s">
        <v>234</v>
      </c>
      <c r="E259" s="148"/>
      <c r="F259" s="148"/>
      <c r="G259" s="148"/>
      <c r="H259" s="148"/>
      <c r="I259" s="148"/>
      <c r="J259" s="148"/>
      <c r="K259" s="227"/>
      <c r="L259" s="148"/>
      <c r="M259" s="148"/>
      <c r="N259" s="148"/>
      <c r="O259" s="148"/>
      <c r="P259" s="148"/>
      <c r="Q259" s="148"/>
      <c r="R259" s="148"/>
      <c r="S259" s="148"/>
      <c r="T259" s="148"/>
      <c r="U259" s="148"/>
      <c r="V259" s="148" t="s">
        <v>144</v>
      </c>
      <c r="W259" s="148"/>
      <c r="X259" s="148">
        <v>1</v>
      </c>
      <c r="Y259" s="227"/>
      <c r="Z259" s="148"/>
      <c r="AA259" s="148"/>
      <c r="AB259" s="148"/>
      <c r="AC259" s="148"/>
      <c r="AD259" s="148"/>
      <c r="AE259" s="148"/>
      <c r="AF259" s="148"/>
      <c r="AG259" s="148"/>
      <c r="AH259" s="148"/>
      <c r="AI259" s="148"/>
      <c r="AJ259" s="148"/>
      <c r="AK259" s="148"/>
      <c r="AL259" s="148"/>
      <c r="AM259" s="147"/>
      <c r="AN259" s="148"/>
      <c r="AO259" s="148"/>
      <c r="AP259" s="148"/>
      <c r="AQ259" s="120" t="s">
        <v>2133</v>
      </c>
    </row>
    <row r="260" spans="1:43" x14ac:dyDescent="0.2">
      <c r="A260" s="346" t="s">
        <v>2137</v>
      </c>
      <c r="B260" s="347" t="s">
        <v>2138</v>
      </c>
      <c r="C260" s="148">
        <v>-4.9000000000000004</v>
      </c>
      <c r="D260" s="148">
        <v>22.2</v>
      </c>
      <c r="E260" s="148"/>
      <c r="F260" s="148"/>
      <c r="G260" s="148" t="s">
        <v>1904</v>
      </c>
      <c r="H260" s="148" t="s">
        <v>2139</v>
      </c>
      <c r="I260" s="148" t="s">
        <v>2139</v>
      </c>
      <c r="J260" s="148" t="s">
        <v>2139</v>
      </c>
      <c r="K260" s="227"/>
      <c r="L260" s="148" t="s">
        <v>2139</v>
      </c>
      <c r="M260" s="148" t="s">
        <v>2139</v>
      </c>
      <c r="N260" s="148" t="s">
        <v>2139</v>
      </c>
      <c r="O260" s="148" t="s">
        <v>2140</v>
      </c>
      <c r="P260" s="148"/>
      <c r="Q260" s="148"/>
      <c r="R260" s="148"/>
      <c r="S260" s="148" t="s">
        <v>2139</v>
      </c>
      <c r="T260" s="148"/>
      <c r="U260" s="148" t="s">
        <v>2139</v>
      </c>
      <c r="V260" s="148" t="s">
        <v>2140</v>
      </c>
      <c r="W260" s="148" t="s">
        <v>2139</v>
      </c>
      <c r="X260" s="148" t="s">
        <v>2140</v>
      </c>
      <c r="Y260" s="148" t="s">
        <v>1904</v>
      </c>
      <c r="Z260" s="148" t="s">
        <v>2139</v>
      </c>
      <c r="AA260" s="148" t="s">
        <v>2139</v>
      </c>
      <c r="AB260" s="148" t="s">
        <v>2139</v>
      </c>
      <c r="AC260" s="148"/>
      <c r="AD260" s="148"/>
      <c r="AE260" s="148" t="s">
        <v>2139</v>
      </c>
      <c r="AF260" s="148"/>
      <c r="AG260" s="308" t="s">
        <v>1994</v>
      </c>
      <c r="AH260" s="148"/>
      <c r="AI260" s="148"/>
      <c r="AJ260" s="308" t="s">
        <v>1994</v>
      </c>
      <c r="AK260" s="148" t="s">
        <v>2139</v>
      </c>
      <c r="AL260" s="148"/>
      <c r="AM260" s="148" t="s">
        <v>2139</v>
      </c>
      <c r="AN260" s="148" t="s">
        <v>2139</v>
      </c>
      <c r="AO260" s="148" t="s">
        <v>2139</v>
      </c>
      <c r="AP260" s="148"/>
      <c r="AQ260" s="120" t="s">
        <v>2133</v>
      </c>
    </row>
    <row r="261" spans="1:43" s="243" customFormat="1" x14ac:dyDescent="0.2">
      <c r="A261" s="271" t="s">
        <v>2141</v>
      </c>
      <c r="B261" s="236" t="s">
        <v>2137</v>
      </c>
      <c r="C261" s="241" t="s">
        <v>854</v>
      </c>
      <c r="D261" s="241" t="s">
        <v>854</v>
      </c>
      <c r="E261" s="236"/>
      <c r="F261" s="236"/>
      <c r="G261" s="236"/>
      <c r="H261" s="236"/>
      <c r="I261" s="241" t="s">
        <v>984</v>
      </c>
      <c r="J261" s="236"/>
      <c r="K261" s="240"/>
      <c r="L261" s="236"/>
      <c r="M261" s="236"/>
      <c r="N261" s="236"/>
      <c r="O261" s="236"/>
      <c r="P261" s="236"/>
      <c r="Q261" s="236"/>
      <c r="R261" s="236"/>
      <c r="S261" s="241" t="s">
        <v>984</v>
      </c>
      <c r="T261" s="236"/>
      <c r="U261" s="236"/>
      <c r="V261" s="236"/>
      <c r="W261" s="236"/>
      <c r="X261" s="236"/>
      <c r="Y261" s="236"/>
      <c r="Z261" s="236"/>
      <c r="AA261" s="236"/>
      <c r="AB261" s="236"/>
      <c r="AC261" s="236"/>
      <c r="AD261" s="236"/>
      <c r="AE261" s="236"/>
      <c r="AF261" s="236"/>
      <c r="AG261" s="236"/>
      <c r="AH261" s="236"/>
      <c r="AI261" s="236"/>
      <c r="AJ261" s="236"/>
      <c r="AK261" s="236"/>
      <c r="AL261" s="236"/>
      <c r="AM261" s="242"/>
      <c r="AN261" s="236"/>
      <c r="AO261" s="236"/>
      <c r="AP261" s="236"/>
      <c r="AQ261" s="120" t="s">
        <v>2133</v>
      </c>
    </row>
    <row r="262" spans="1:43" s="243" customFormat="1" x14ac:dyDescent="0.2">
      <c r="A262" s="271" t="s">
        <v>2142</v>
      </c>
      <c r="B262" s="236" t="s">
        <v>2137</v>
      </c>
      <c r="C262" s="241" t="s">
        <v>854</v>
      </c>
      <c r="D262" s="241" t="s">
        <v>854</v>
      </c>
      <c r="E262" s="236"/>
      <c r="F262" s="236"/>
      <c r="G262" s="236"/>
      <c r="H262" s="241" t="s">
        <v>984</v>
      </c>
      <c r="I262" s="236"/>
      <c r="J262" s="241" t="s">
        <v>984</v>
      </c>
      <c r="K262" s="240"/>
      <c r="L262" s="241" t="s">
        <v>984</v>
      </c>
      <c r="M262" s="241" t="s">
        <v>984</v>
      </c>
      <c r="N262" s="236"/>
      <c r="O262" s="236"/>
      <c r="P262" s="236"/>
      <c r="Q262" s="236"/>
      <c r="R262" s="236"/>
      <c r="S262" s="236"/>
      <c r="T262" s="236"/>
      <c r="U262" s="236"/>
      <c r="V262" s="241" t="s">
        <v>984</v>
      </c>
      <c r="W262" s="241" t="s">
        <v>984</v>
      </c>
      <c r="X262" s="241" t="s">
        <v>984</v>
      </c>
      <c r="Y262" s="236"/>
      <c r="Z262" s="241" t="s">
        <v>984</v>
      </c>
      <c r="AA262" s="241" t="s">
        <v>984</v>
      </c>
      <c r="AB262" s="236"/>
      <c r="AC262" s="236"/>
      <c r="AD262" s="236"/>
      <c r="AE262" s="236"/>
      <c r="AF262" s="236"/>
      <c r="AG262" s="236"/>
      <c r="AH262" s="236"/>
      <c r="AI262" s="236"/>
      <c r="AJ262" s="236"/>
      <c r="AK262" s="241" t="s">
        <v>984</v>
      </c>
      <c r="AL262" s="236"/>
      <c r="AM262" s="269" t="s">
        <v>984</v>
      </c>
      <c r="AN262" s="236"/>
      <c r="AO262" s="241" t="s">
        <v>984</v>
      </c>
      <c r="AP262" s="236"/>
      <c r="AQ262" s="120" t="s">
        <v>2133</v>
      </c>
    </row>
    <row r="263" spans="1:43" s="243" customFormat="1" x14ac:dyDescent="0.2">
      <c r="A263" s="237" t="s">
        <v>2143</v>
      </c>
      <c r="B263" s="238" t="s">
        <v>2137</v>
      </c>
      <c r="C263" s="348" t="s">
        <v>854</v>
      </c>
      <c r="D263" s="348" t="s">
        <v>854</v>
      </c>
      <c r="E263" s="238"/>
      <c r="F263" s="238"/>
      <c r="G263" s="236"/>
      <c r="H263" s="236"/>
      <c r="I263" s="236"/>
      <c r="J263" s="236"/>
      <c r="K263" s="240"/>
      <c r="L263" s="236"/>
      <c r="M263" s="236"/>
      <c r="N263" s="236"/>
      <c r="O263" s="241" t="s">
        <v>984</v>
      </c>
      <c r="P263" s="236"/>
      <c r="Q263" s="236"/>
      <c r="R263" s="236"/>
      <c r="S263" s="236"/>
      <c r="T263" s="236"/>
      <c r="U263" s="236"/>
      <c r="V263" s="236"/>
      <c r="W263" s="236"/>
      <c r="X263" s="236"/>
      <c r="Y263" s="236"/>
      <c r="Z263" s="236"/>
      <c r="AA263" s="236"/>
      <c r="AB263" s="236"/>
      <c r="AC263" s="236"/>
      <c r="AD263" s="236"/>
      <c r="AE263" s="236"/>
      <c r="AF263" s="236"/>
      <c r="AG263" s="236"/>
      <c r="AH263" s="236"/>
      <c r="AI263" s="236"/>
      <c r="AJ263" s="236"/>
      <c r="AK263" s="236"/>
      <c r="AL263" s="236"/>
      <c r="AM263" s="242"/>
      <c r="AN263" s="236"/>
      <c r="AO263" s="236"/>
      <c r="AP263" s="236"/>
      <c r="AQ263" s="120" t="s">
        <v>2133</v>
      </c>
    </row>
    <row r="264" spans="1:43" s="243" customFormat="1" x14ac:dyDescent="0.2">
      <c r="A264" s="237" t="s">
        <v>2144</v>
      </c>
      <c r="B264" s="238" t="s">
        <v>2137</v>
      </c>
      <c r="C264" s="348" t="s">
        <v>854</v>
      </c>
      <c r="D264" s="348" t="s">
        <v>854</v>
      </c>
      <c r="E264" s="238"/>
      <c r="F264" s="238"/>
      <c r="G264" s="236"/>
      <c r="H264" s="236"/>
      <c r="I264" s="236"/>
      <c r="J264" s="236"/>
      <c r="K264" s="240"/>
      <c r="L264" s="236"/>
      <c r="M264" s="236"/>
      <c r="N264" s="241" t="s">
        <v>984</v>
      </c>
      <c r="O264" s="241" t="s">
        <v>984</v>
      </c>
      <c r="P264" s="236"/>
      <c r="Q264" s="236"/>
      <c r="R264" s="236"/>
      <c r="S264" s="236"/>
      <c r="T264" s="236"/>
      <c r="U264" s="236"/>
      <c r="V264" s="236"/>
      <c r="W264" s="236"/>
      <c r="X264" s="236"/>
      <c r="Y264" s="236"/>
      <c r="Z264" s="236"/>
      <c r="AA264" s="236"/>
      <c r="AB264" s="241" t="s">
        <v>984</v>
      </c>
      <c r="AC264" s="236"/>
      <c r="AD264" s="236"/>
      <c r="AE264" s="236"/>
      <c r="AF264" s="236"/>
      <c r="AG264" s="236"/>
      <c r="AH264" s="236"/>
      <c r="AI264" s="236"/>
      <c r="AJ264" s="236"/>
      <c r="AK264" s="236"/>
      <c r="AL264" s="236"/>
      <c r="AM264" s="242"/>
      <c r="AN264" s="241" t="s">
        <v>984</v>
      </c>
      <c r="AO264" s="236"/>
      <c r="AP264" s="236"/>
      <c r="AQ264" s="120" t="s">
        <v>2133</v>
      </c>
    </row>
    <row r="265" spans="1:43" s="243" customFormat="1" x14ac:dyDescent="0.2">
      <c r="A265" s="237" t="s">
        <v>2145</v>
      </c>
      <c r="B265" s="236" t="s">
        <v>2137</v>
      </c>
      <c r="C265" s="241" t="s">
        <v>854</v>
      </c>
      <c r="D265" s="241" t="s">
        <v>854</v>
      </c>
      <c r="E265" s="236"/>
      <c r="F265" s="236"/>
      <c r="G265" s="236"/>
      <c r="H265" s="236"/>
      <c r="I265" s="236"/>
      <c r="J265" s="236"/>
      <c r="K265" s="240"/>
      <c r="L265" s="236"/>
      <c r="M265" s="236"/>
      <c r="N265" s="236"/>
      <c r="O265" s="236"/>
      <c r="P265" s="236"/>
      <c r="Q265" s="236"/>
      <c r="R265" s="236"/>
      <c r="S265" s="236"/>
      <c r="T265" s="236"/>
      <c r="U265" s="236"/>
      <c r="V265" s="241" t="s">
        <v>984</v>
      </c>
      <c r="W265" s="236"/>
      <c r="X265" s="241" t="s">
        <v>984</v>
      </c>
      <c r="Y265" s="236"/>
      <c r="Z265" s="236"/>
      <c r="AA265" s="236"/>
      <c r="AB265" s="236"/>
      <c r="AC265" s="236"/>
      <c r="AD265" s="236"/>
      <c r="AE265" s="236"/>
      <c r="AF265" s="236"/>
      <c r="AG265" s="236"/>
      <c r="AH265" s="236"/>
      <c r="AI265" s="236"/>
      <c r="AJ265" s="236"/>
      <c r="AK265" s="236"/>
      <c r="AL265" s="236"/>
      <c r="AM265" s="242"/>
      <c r="AN265" s="236"/>
      <c r="AO265" s="236"/>
      <c r="AP265" s="236"/>
      <c r="AQ265" s="120" t="s">
        <v>2133</v>
      </c>
    </row>
    <row r="266" spans="1:43" s="243" customFormat="1" x14ac:dyDescent="0.2">
      <c r="A266" s="271" t="s">
        <v>2146</v>
      </c>
      <c r="B266" s="236" t="s">
        <v>2137</v>
      </c>
      <c r="C266" s="241" t="s">
        <v>854</v>
      </c>
      <c r="D266" s="241" t="s">
        <v>854</v>
      </c>
      <c r="E266" s="236"/>
      <c r="F266" s="236"/>
      <c r="G266" s="236"/>
      <c r="H266" s="236"/>
      <c r="I266" s="236"/>
      <c r="J266" s="236"/>
      <c r="K266" s="240"/>
      <c r="L266" s="236"/>
      <c r="M266" s="236"/>
      <c r="N266" s="236"/>
      <c r="O266" s="236"/>
      <c r="P266" s="236"/>
      <c r="Q266" s="236"/>
      <c r="R266" s="236"/>
      <c r="S266" s="236"/>
      <c r="T266" s="236"/>
      <c r="U266" s="241" t="s">
        <v>984</v>
      </c>
      <c r="V266" s="236"/>
      <c r="W266" s="236"/>
      <c r="X266" s="236"/>
      <c r="Y266" s="236"/>
      <c r="Z266" s="236"/>
      <c r="AA266" s="236"/>
      <c r="AB266" s="236"/>
      <c r="AC266" s="236"/>
      <c r="AD266" s="236"/>
      <c r="AE266" s="241" t="s">
        <v>984</v>
      </c>
      <c r="AF266" s="241"/>
      <c r="AG266" s="236"/>
      <c r="AH266" s="236"/>
      <c r="AI266" s="236"/>
      <c r="AJ266" s="236"/>
      <c r="AK266" s="236"/>
      <c r="AL266" s="236"/>
      <c r="AM266" s="242"/>
      <c r="AN266" s="236"/>
      <c r="AO266" s="236"/>
      <c r="AP266" s="236"/>
      <c r="AQ266" s="120" t="s">
        <v>2133</v>
      </c>
    </row>
    <row r="267" spans="1:43" x14ac:dyDescent="0.2">
      <c r="A267" s="232" t="s">
        <v>1419</v>
      </c>
      <c r="B267" s="232" t="s">
        <v>1419</v>
      </c>
      <c r="C267" s="148">
        <v>-6.7</v>
      </c>
      <c r="D267" s="148">
        <v>26</v>
      </c>
      <c r="E267" s="249">
        <v>-12</v>
      </c>
      <c r="F267" s="148"/>
      <c r="G267" s="148"/>
      <c r="H267" s="148"/>
      <c r="I267" s="148"/>
      <c r="J267" s="148"/>
      <c r="K267" s="227"/>
      <c r="L267" s="148"/>
      <c r="M267" s="148"/>
      <c r="N267" s="148"/>
      <c r="O267" s="148"/>
      <c r="P267" s="148"/>
      <c r="Q267" s="148"/>
      <c r="R267" s="148"/>
      <c r="S267" s="148"/>
      <c r="T267" s="148"/>
      <c r="U267" s="148"/>
      <c r="V267" s="148"/>
      <c r="W267" s="148"/>
      <c r="X267" s="148"/>
      <c r="Y267" s="148">
        <v>1</v>
      </c>
      <c r="Z267" s="148"/>
      <c r="AA267" s="148"/>
      <c r="AB267" s="148"/>
      <c r="AC267" s="148"/>
      <c r="AD267" s="148"/>
      <c r="AE267" s="148"/>
      <c r="AF267" s="148"/>
      <c r="AG267" s="148"/>
      <c r="AH267" s="148"/>
      <c r="AI267" s="148"/>
      <c r="AJ267" s="148"/>
      <c r="AK267" s="148"/>
      <c r="AL267" s="148"/>
      <c r="AM267" s="147"/>
      <c r="AN267" s="148"/>
      <c r="AO267" s="148"/>
      <c r="AP267" s="148"/>
    </row>
    <row r="268" spans="1:43" x14ac:dyDescent="0.2">
      <c r="A268" s="258" t="s">
        <v>2147</v>
      </c>
      <c r="B268" s="234" t="s">
        <v>2148</v>
      </c>
      <c r="C268" s="333" t="s">
        <v>234</v>
      </c>
      <c r="D268" s="333" t="s">
        <v>234</v>
      </c>
      <c r="E268" s="234"/>
      <c r="F268" s="234"/>
      <c r="G268" s="234"/>
      <c r="H268" s="234"/>
      <c r="I268" s="234"/>
      <c r="J268" s="234"/>
      <c r="K268" s="235"/>
      <c r="L268" s="234"/>
      <c r="M268" s="234"/>
      <c r="N268" s="234" t="s">
        <v>1821</v>
      </c>
      <c r="O268" s="234" t="s">
        <v>1821</v>
      </c>
      <c r="P268" s="234"/>
      <c r="Q268" s="234"/>
      <c r="R268" s="234"/>
      <c r="S268" s="234"/>
      <c r="T268" s="234"/>
      <c r="U268" s="234"/>
      <c r="V268" s="234"/>
      <c r="W268" s="234"/>
      <c r="X268" s="234" t="s">
        <v>1821</v>
      </c>
      <c r="Y268" s="234"/>
      <c r="Z268" s="234" t="s">
        <v>1821</v>
      </c>
      <c r="AA268" s="234" t="s">
        <v>1821</v>
      </c>
      <c r="AB268" s="234" t="s">
        <v>1821</v>
      </c>
      <c r="AC268" s="234"/>
      <c r="AD268" s="234"/>
      <c r="AE268" s="234"/>
      <c r="AF268" s="234"/>
      <c r="AG268" s="234"/>
      <c r="AH268" s="234" t="s">
        <v>1821</v>
      </c>
      <c r="AI268" s="234"/>
      <c r="AJ268" s="234"/>
      <c r="AK268" s="234"/>
      <c r="AL268" s="234"/>
      <c r="AM268" s="234">
        <v>1</v>
      </c>
      <c r="AN268" s="234" t="s">
        <v>2149</v>
      </c>
      <c r="AO268" s="234">
        <v>1</v>
      </c>
      <c r="AP268" s="234"/>
      <c r="AQ268" s="120" t="s">
        <v>2024</v>
      </c>
    </row>
    <row r="269" spans="1:43" x14ac:dyDescent="0.2">
      <c r="A269" s="226" t="s">
        <v>2150</v>
      </c>
      <c r="B269" s="226" t="s">
        <v>36</v>
      </c>
      <c r="C269" s="225">
        <v>2</v>
      </c>
      <c r="D269" s="225">
        <v>21.7</v>
      </c>
      <c r="E269" s="225"/>
      <c r="F269" s="225"/>
      <c r="G269" s="148"/>
      <c r="H269" s="148"/>
      <c r="I269" s="148"/>
      <c r="J269" s="148"/>
      <c r="K269" s="227"/>
      <c r="L269" s="148"/>
      <c r="M269" s="148"/>
      <c r="N269" s="148"/>
      <c r="O269" s="148"/>
      <c r="P269" s="148"/>
      <c r="Q269" s="148">
        <v>1</v>
      </c>
      <c r="R269" s="148"/>
      <c r="S269" s="148"/>
      <c r="T269" s="148"/>
      <c r="U269" s="148"/>
      <c r="V269" s="148"/>
      <c r="W269" s="148"/>
      <c r="X269" s="148">
        <v>1</v>
      </c>
      <c r="Y269" s="148"/>
      <c r="Z269" s="148"/>
      <c r="AA269" s="148"/>
      <c r="AB269" s="148"/>
      <c r="AC269" s="148"/>
      <c r="AD269" s="148"/>
      <c r="AE269" s="148"/>
      <c r="AF269" s="148"/>
      <c r="AG269" s="148"/>
      <c r="AH269" s="148"/>
      <c r="AI269" s="148"/>
      <c r="AJ269" s="148"/>
      <c r="AK269" s="148"/>
      <c r="AL269" s="148"/>
      <c r="AM269" s="147"/>
      <c r="AN269" s="148"/>
      <c r="AO269" s="148">
        <v>1</v>
      </c>
      <c r="AP269" s="148"/>
    </row>
    <row r="270" spans="1:43" x14ac:dyDescent="0.2">
      <c r="A270" s="349" t="s">
        <v>2151</v>
      </c>
      <c r="B270" s="350" t="s">
        <v>2152</v>
      </c>
      <c r="C270" s="242" t="s">
        <v>854</v>
      </c>
      <c r="D270" s="242" t="s">
        <v>854</v>
      </c>
      <c r="E270" s="147"/>
      <c r="F270" s="147"/>
      <c r="G270" s="148"/>
      <c r="H270" s="148"/>
      <c r="I270" s="148"/>
      <c r="J270" s="148" t="s">
        <v>1904</v>
      </c>
      <c r="K270" s="227"/>
      <c r="L270" s="148"/>
      <c r="M270" s="148"/>
      <c r="N270" s="148"/>
      <c r="O270" s="148"/>
      <c r="P270" s="148"/>
      <c r="Q270" s="148"/>
      <c r="R270" s="148"/>
      <c r="S270" s="148"/>
      <c r="T270" s="148"/>
      <c r="U270" s="148"/>
      <c r="V270" s="148"/>
      <c r="W270" s="148"/>
      <c r="X270" s="241" t="s">
        <v>984</v>
      </c>
      <c r="Y270" s="148"/>
      <c r="Z270" s="148"/>
      <c r="AA270" s="148"/>
      <c r="AB270" s="148"/>
      <c r="AC270" s="148"/>
      <c r="AD270" s="148"/>
      <c r="AE270" s="148"/>
      <c r="AF270" s="148"/>
      <c r="AG270" s="148"/>
      <c r="AH270" s="148"/>
      <c r="AI270" s="148"/>
      <c r="AJ270" s="148"/>
      <c r="AK270" s="148"/>
      <c r="AL270" s="148"/>
      <c r="AM270" s="147"/>
      <c r="AN270" s="148"/>
      <c r="AO270" s="241" t="s">
        <v>984</v>
      </c>
      <c r="AP270" s="148"/>
      <c r="AQ270" s="120" t="s">
        <v>2133</v>
      </c>
    </row>
    <row r="271" spans="1:43" x14ac:dyDescent="0.2">
      <c r="A271" s="232" t="s">
        <v>2153</v>
      </c>
      <c r="B271" s="232" t="s">
        <v>162</v>
      </c>
      <c r="C271" s="148">
        <v>7.6</v>
      </c>
      <c r="D271" s="148">
        <v>24.2</v>
      </c>
      <c r="E271" s="148"/>
      <c r="F271" s="148"/>
      <c r="G271" s="148"/>
      <c r="H271" s="148"/>
      <c r="I271" s="148">
        <v>1</v>
      </c>
      <c r="J271" s="148">
        <v>1</v>
      </c>
      <c r="K271" s="227"/>
      <c r="L271" s="148"/>
      <c r="M271" s="148"/>
      <c r="N271" s="148"/>
      <c r="O271" s="148"/>
      <c r="P271" s="148"/>
      <c r="Q271" s="148"/>
      <c r="R271" s="148"/>
      <c r="S271" s="148">
        <v>1</v>
      </c>
      <c r="T271" s="148"/>
      <c r="U271" s="148">
        <v>1</v>
      </c>
      <c r="V271" s="148"/>
      <c r="W271" s="148"/>
      <c r="X271" s="148"/>
      <c r="Y271" s="148">
        <v>1</v>
      </c>
      <c r="Z271" s="148"/>
      <c r="AA271" s="148"/>
      <c r="AB271" s="148"/>
      <c r="AC271" s="148"/>
      <c r="AD271" s="148">
        <v>1</v>
      </c>
      <c r="AE271" s="148">
        <v>1</v>
      </c>
      <c r="AF271" s="148"/>
      <c r="AG271" s="148">
        <v>1</v>
      </c>
      <c r="AH271" s="148">
        <v>1</v>
      </c>
      <c r="AI271" s="148">
        <v>1</v>
      </c>
      <c r="AJ271" s="148"/>
      <c r="AK271" s="148"/>
      <c r="AL271" s="148">
        <v>1</v>
      </c>
      <c r="AM271" s="147">
        <v>1</v>
      </c>
      <c r="AN271" s="148">
        <v>2</v>
      </c>
      <c r="AO271" s="148"/>
      <c r="AP271" s="148"/>
    </row>
    <row r="272" spans="1:43" s="243" customFormat="1" x14ac:dyDescent="0.2">
      <c r="A272" s="237" t="s">
        <v>1598</v>
      </c>
      <c r="B272" s="239" t="s">
        <v>162</v>
      </c>
      <c r="C272" s="238" t="s">
        <v>854</v>
      </c>
      <c r="D272" s="238" t="s">
        <v>854</v>
      </c>
      <c r="E272" s="238"/>
      <c r="F272" s="238"/>
      <c r="G272" s="236"/>
      <c r="H272" s="236"/>
      <c r="I272" s="236"/>
      <c r="J272" s="236"/>
      <c r="K272" s="240"/>
      <c r="L272" s="236"/>
      <c r="M272" s="236"/>
      <c r="N272" s="236"/>
      <c r="O272" s="236"/>
      <c r="P272" s="236"/>
      <c r="Q272" s="236"/>
      <c r="R272" s="236"/>
      <c r="S272" s="236"/>
      <c r="T272" s="236"/>
      <c r="U272" s="236"/>
      <c r="V272" s="236"/>
      <c r="W272" s="236"/>
      <c r="X272" s="236"/>
      <c r="Y272" s="236"/>
      <c r="Z272" s="236"/>
      <c r="AA272" s="236"/>
      <c r="AB272" s="236"/>
      <c r="AC272" s="236"/>
      <c r="AD272" s="236"/>
      <c r="AE272" s="236"/>
      <c r="AF272" s="236"/>
      <c r="AG272" s="236"/>
      <c r="AH272" s="236"/>
      <c r="AI272" s="236"/>
      <c r="AJ272" s="236"/>
      <c r="AK272" s="236"/>
      <c r="AL272" s="236"/>
      <c r="AM272" s="242"/>
      <c r="AN272" s="241" t="s">
        <v>984</v>
      </c>
      <c r="AO272" s="236"/>
      <c r="AP272" s="236"/>
    </row>
    <row r="273" spans="1:42" x14ac:dyDescent="0.2">
      <c r="A273" s="232" t="s">
        <v>2154</v>
      </c>
      <c r="B273" s="232" t="s">
        <v>50</v>
      </c>
      <c r="C273" s="148">
        <v>0</v>
      </c>
      <c r="D273" s="148">
        <v>27</v>
      </c>
      <c r="E273" s="249">
        <v>-1.5</v>
      </c>
      <c r="F273" s="249">
        <v>27.5</v>
      </c>
      <c r="G273" s="148">
        <v>1</v>
      </c>
      <c r="H273" s="148">
        <v>1</v>
      </c>
      <c r="I273" s="148">
        <v>1</v>
      </c>
      <c r="J273" s="148">
        <v>1</v>
      </c>
      <c r="K273" s="227">
        <v>2</v>
      </c>
      <c r="L273" s="148">
        <v>1</v>
      </c>
      <c r="M273" s="148">
        <v>1</v>
      </c>
      <c r="N273" s="148"/>
      <c r="O273" s="148">
        <v>3</v>
      </c>
      <c r="P273" s="148">
        <v>4</v>
      </c>
      <c r="Q273" s="148">
        <v>2</v>
      </c>
      <c r="R273" s="148">
        <v>1</v>
      </c>
      <c r="S273" s="148">
        <v>1</v>
      </c>
      <c r="T273" s="148"/>
      <c r="U273" s="148">
        <v>5</v>
      </c>
      <c r="V273" s="148">
        <v>1</v>
      </c>
      <c r="W273" s="148">
        <v>1</v>
      </c>
      <c r="X273" s="148">
        <v>4</v>
      </c>
      <c r="Y273" s="148">
        <v>1</v>
      </c>
      <c r="Z273" s="148">
        <v>1</v>
      </c>
      <c r="AA273" s="148">
        <v>1</v>
      </c>
      <c r="AB273" s="148">
        <v>3</v>
      </c>
      <c r="AC273" s="148">
        <v>1</v>
      </c>
      <c r="AD273" s="148">
        <v>1</v>
      </c>
      <c r="AE273" s="148">
        <v>1</v>
      </c>
      <c r="AF273" s="148"/>
      <c r="AG273" s="148">
        <v>1</v>
      </c>
      <c r="AH273" s="148"/>
      <c r="AI273" s="148">
        <v>1</v>
      </c>
      <c r="AJ273" s="148">
        <v>1</v>
      </c>
      <c r="AK273" s="148">
        <v>1</v>
      </c>
      <c r="AL273" s="148">
        <v>1</v>
      </c>
      <c r="AM273" s="147">
        <v>1</v>
      </c>
      <c r="AN273" s="148">
        <v>2</v>
      </c>
      <c r="AO273" s="148">
        <v>1</v>
      </c>
      <c r="AP273" s="148">
        <v>3</v>
      </c>
    </row>
    <row r="274" spans="1:42" s="243" customFormat="1" x14ac:dyDescent="0.2">
      <c r="A274" s="237" t="s">
        <v>2155</v>
      </c>
      <c r="B274" s="239" t="s">
        <v>50</v>
      </c>
      <c r="C274" s="238" t="s">
        <v>854</v>
      </c>
      <c r="D274" s="238" t="s">
        <v>854</v>
      </c>
      <c r="E274" s="239"/>
      <c r="F274" s="239"/>
      <c r="G274" s="236"/>
      <c r="H274" s="236"/>
      <c r="I274" s="236"/>
      <c r="J274" s="236"/>
      <c r="K274" s="240"/>
      <c r="L274" s="236"/>
      <c r="M274" s="236"/>
      <c r="N274" s="236"/>
      <c r="O274" s="241" t="s">
        <v>984</v>
      </c>
      <c r="P274" s="241" t="s">
        <v>984</v>
      </c>
      <c r="Q274" s="241" t="s">
        <v>984</v>
      </c>
      <c r="R274" s="241" t="s">
        <v>984</v>
      </c>
      <c r="S274" s="236"/>
      <c r="T274" s="236"/>
      <c r="U274" s="236"/>
      <c r="V274" s="236"/>
      <c r="W274" s="236"/>
      <c r="X274" s="241" t="s">
        <v>984</v>
      </c>
      <c r="Y274" s="236"/>
      <c r="Z274" s="236"/>
      <c r="AA274" s="236"/>
      <c r="AB274" s="241" t="s">
        <v>984</v>
      </c>
      <c r="AC274" s="236"/>
      <c r="AD274" s="236"/>
      <c r="AE274" s="236"/>
      <c r="AF274" s="236"/>
      <c r="AG274" s="236"/>
      <c r="AH274" s="236"/>
      <c r="AI274" s="236"/>
      <c r="AJ274" s="236"/>
      <c r="AK274" s="236"/>
      <c r="AL274" s="236"/>
      <c r="AM274" s="242"/>
      <c r="AN274" s="236"/>
      <c r="AO274" s="236"/>
      <c r="AP274" s="236"/>
    </row>
    <row r="275" spans="1:42" s="243" customFormat="1" x14ac:dyDescent="0.2">
      <c r="A275" s="237" t="s">
        <v>2156</v>
      </c>
      <c r="B275" s="239" t="s">
        <v>50</v>
      </c>
      <c r="C275" s="238" t="s">
        <v>854</v>
      </c>
      <c r="D275" s="238" t="s">
        <v>854</v>
      </c>
      <c r="E275" s="239"/>
      <c r="F275" s="239"/>
      <c r="G275" s="236"/>
      <c r="H275" s="236"/>
      <c r="I275" s="236"/>
      <c r="J275" s="236"/>
      <c r="K275" s="240"/>
      <c r="L275" s="236"/>
      <c r="M275" s="236"/>
      <c r="N275" s="236"/>
      <c r="O275" s="241" t="s">
        <v>984</v>
      </c>
      <c r="P275" s="241" t="s">
        <v>984</v>
      </c>
      <c r="Q275" s="236"/>
      <c r="R275" s="236"/>
      <c r="S275" s="236"/>
      <c r="T275" s="236"/>
      <c r="U275" s="241" t="s">
        <v>984</v>
      </c>
      <c r="V275" s="236"/>
      <c r="W275" s="236"/>
      <c r="X275" s="241" t="s">
        <v>984</v>
      </c>
      <c r="Y275" s="236"/>
      <c r="Z275" s="236"/>
      <c r="AA275" s="236"/>
      <c r="AB275" s="241" t="s">
        <v>984</v>
      </c>
      <c r="AC275" s="236"/>
      <c r="AD275" s="236"/>
      <c r="AE275" s="236"/>
      <c r="AF275" s="236"/>
      <c r="AG275" s="236"/>
      <c r="AH275" s="236"/>
      <c r="AI275" s="236"/>
      <c r="AJ275" s="236"/>
      <c r="AK275" s="236"/>
      <c r="AL275" s="236"/>
      <c r="AM275" s="242"/>
      <c r="AN275" s="241" t="s">
        <v>984</v>
      </c>
      <c r="AO275" s="236"/>
      <c r="AP275" s="241" t="s">
        <v>984</v>
      </c>
    </row>
    <row r="276" spans="1:42" s="243" customFormat="1" x14ac:dyDescent="0.2">
      <c r="A276" s="253" t="s">
        <v>2157</v>
      </c>
      <c r="B276" s="272" t="s">
        <v>50</v>
      </c>
      <c r="C276" s="262" t="s">
        <v>854</v>
      </c>
      <c r="D276" s="262" t="s">
        <v>854</v>
      </c>
      <c r="E276" s="272"/>
      <c r="F276" s="272"/>
      <c r="G276" s="236"/>
      <c r="H276" s="236"/>
      <c r="I276" s="236"/>
      <c r="J276" s="236"/>
      <c r="K276" s="240"/>
      <c r="L276" s="236"/>
      <c r="M276" s="236"/>
      <c r="N276" s="236"/>
      <c r="O276" s="236"/>
      <c r="P276" s="241" t="s">
        <v>984</v>
      </c>
      <c r="Q276" s="236"/>
      <c r="R276" s="236"/>
      <c r="S276" s="236"/>
      <c r="T276" s="236"/>
      <c r="U276" s="241" t="s">
        <v>984</v>
      </c>
      <c r="V276" s="236"/>
      <c r="W276" s="236"/>
      <c r="X276" s="236"/>
      <c r="Y276" s="236"/>
      <c r="Z276" s="236"/>
      <c r="AA276" s="236"/>
      <c r="AB276" s="236"/>
      <c r="AC276" s="236"/>
      <c r="AD276" s="236"/>
      <c r="AE276" s="236"/>
      <c r="AF276" s="236"/>
      <c r="AG276" s="236"/>
      <c r="AH276" s="236"/>
      <c r="AI276" s="236"/>
      <c r="AJ276" s="236"/>
      <c r="AK276" s="236"/>
      <c r="AL276" s="236"/>
      <c r="AM276" s="242"/>
      <c r="AN276" s="241" t="s">
        <v>984</v>
      </c>
      <c r="AO276" s="236"/>
      <c r="AP276" s="241" t="s">
        <v>984</v>
      </c>
    </row>
    <row r="277" spans="1:42" s="243" customFormat="1" x14ac:dyDescent="0.2">
      <c r="A277" s="253" t="s">
        <v>2158</v>
      </c>
      <c r="B277" s="254" t="s">
        <v>50</v>
      </c>
      <c r="C277" s="236" t="s">
        <v>854</v>
      </c>
      <c r="D277" s="236" t="s">
        <v>854</v>
      </c>
      <c r="E277" s="254"/>
      <c r="F277" s="254"/>
      <c r="G277" s="236"/>
      <c r="H277" s="236"/>
      <c r="I277" s="236"/>
      <c r="J277" s="236"/>
      <c r="K277" s="240"/>
      <c r="L277" s="236"/>
      <c r="M277" s="236"/>
      <c r="N277" s="236"/>
      <c r="O277" s="236"/>
      <c r="P277" s="236"/>
      <c r="Q277" s="236"/>
      <c r="R277" s="236"/>
      <c r="S277" s="236"/>
      <c r="T277" s="236"/>
      <c r="U277" s="236"/>
      <c r="V277" s="236"/>
      <c r="W277" s="236"/>
      <c r="X277" s="241" t="s">
        <v>984</v>
      </c>
      <c r="Y277" s="236"/>
      <c r="Z277" s="236"/>
      <c r="AA277" s="236"/>
      <c r="AB277" s="236"/>
      <c r="AC277" s="236"/>
      <c r="AD277" s="236"/>
      <c r="AE277" s="236"/>
      <c r="AF277" s="236"/>
      <c r="AG277" s="236"/>
      <c r="AH277" s="236"/>
      <c r="AI277" s="236"/>
      <c r="AJ277" s="236"/>
      <c r="AK277" s="236"/>
      <c r="AL277" s="236"/>
      <c r="AM277" s="242"/>
      <c r="AN277" s="236"/>
      <c r="AO277" s="236"/>
      <c r="AP277" s="236"/>
    </row>
    <row r="278" spans="1:42" s="243" customFormat="1" x14ac:dyDescent="0.2">
      <c r="A278" s="271" t="s">
        <v>2159</v>
      </c>
      <c r="B278" s="254" t="s">
        <v>50</v>
      </c>
      <c r="C278" s="236" t="s">
        <v>854</v>
      </c>
      <c r="D278" s="236" t="s">
        <v>854</v>
      </c>
      <c r="E278" s="254"/>
      <c r="F278" s="254"/>
      <c r="G278" s="236"/>
      <c r="H278" s="236"/>
      <c r="I278" s="236"/>
      <c r="J278" s="236"/>
      <c r="K278" s="240"/>
      <c r="L278" s="236"/>
      <c r="M278" s="236"/>
      <c r="N278" s="236"/>
      <c r="O278" s="236"/>
      <c r="P278" s="236"/>
      <c r="Q278" s="236"/>
      <c r="R278" s="236"/>
      <c r="S278" s="236"/>
      <c r="T278" s="236"/>
      <c r="U278" s="241" t="s">
        <v>984</v>
      </c>
      <c r="V278" s="236"/>
      <c r="W278" s="236"/>
      <c r="X278" s="236"/>
      <c r="Y278" s="236"/>
      <c r="Z278" s="236"/>
      <c r="AA278" s="236"/>
      <c r="AB278" s="236"/>
      <c r="AC278" s="236"/>
      <c r="AD278" s="236"/>
      <c r="AE278" s="236"/>
      <c r="AF278" s="236"/>
      <c r="AG278" s="236"/>
      <c r="AH278" s="236"/>
      <c r="AI278" s="236"/>
      <c r="AJ278" s="236"/>
      <c r="AK278" s="236"/>
      <c r="AL278" s="236"/>
      <c r="AM278" s="242"/>
      <c r="AN278" s="236"/>
      <c r="AO278" s="236"/>
      <c r="AP278" s="236"/>
    </row>
    <row r="279" spans="1:42" s="243" customFormat="1" x14ac:dyDescent="0.2">
      <c r="A279" s="271" t="s">
        <v>2160</v>
      </c>
      <c r="B279" s="254" t="s">
        <v>50</v>
      </c>
      <c r="C279" s="236" t="s">
        <v>854</v>
      </c>
      <c r="D279" s="236" t="s">
        <v>854</v>
      </c>
      <c r="E279" s="254"/>
      <c r="F279" s="254"/>
      <c r="G279" s="236"/>
      <c r="H279" s="236"/>
      <c r="I279" s="236"/>
      <c r="J279" s="236"/>
      <c r="K279" s="268" t="s">
        <v>984</v>
      </c>
      <c r="L279" s="236"/>
      <c r="M279" s="236"/>
      <c r="N279" s="236"/>
      <c r="O279" s="236"/>
      <c r="P279" s="236"/>
      <c r="Q279" s="236"/>
      <c r="R279" s="236"/>
      <c r="S279" s="236"/>
      <c r="T279" s="236"/>
      <c r="U279" s="236"/>
      <c r="V279" s="236"/>
      <c r="W279" s="236"/>
      <c r="X279" s="236"/>
      <c r="Y279" s="236"/>
      <c r="Z279" s="236"/>
      <c r="AA279" s="236"/>
      <c r="AB279" s="236"/>
      <c r="AC279" s="236"/>
      <c r="AD279" s="236"/>
      <c r="AE279" s="236"/>
      <c r="AF279" s="236"/>
      <c r="AG279" s="236"/>
      <c r="AH279" s="236"/>
      <c r="AI279" s="236"/>
      <c r="AJ279" s="236"/>
      <c r="AK279" s="236"/>
      <c r="AL279" s="236"/>
      <c r="AM279" s="242"/>
      <c r="AN279" s="236"/>
      <c r="AO279" s="236"/>
      <c r="AP279" s="236"/>
    </row>
    <row r="280" spans="1:42" s="243" customFormat="1" x14ac:dyDescent="0.2">
      <c r="A280" s="271" t="s">
        <v>2161</v>
      </c>
      <c r="B280" s="254" t="s">
        <v>50</v>
      </c>
      <c r="C280" s="236" t="s">
        <v>854</v>
      </c>
      <c r="D280" s="236" t="s">
        <v>854</v>
      </c>
      <c r="E280" s="254"/>
      <c r="F280" s="254"/>
      <c r="G280" s="236"/>
      <c r="H280" s="236"/>
      <c r="I280" s="236"/>
      <c r="J280" s="236"/>
      <c r="K280" s="268" t="s">
        <v>984</v>
      </c>
      <c r="L280" s="236"/>
      <c r="M280" s="236"/>
      <c r="N280" s="236"/>
      <c r="O280" s="236"/>
      <c r="P280" s="236"/>
      <c r="Q280" s="236"/>
      <c r="R280" s="236"/>
      <c r="S280" s="236"/>
      <c r="T280" s="236"/>
      <c r="U280" s="236"/>
      <c r="V280" s="236"/>
      <c r="W280" s="236"/>
      <c r="X280" s="236"/>
      <c r="Y280" s="236"/>
      <c r="Z280" s="236"/>
      <c r="AA280" s="236"/>
      <c r="AB280" s="236"/>
      <c r="AC280" s="236"/>
      <c r="AD280" s="236"/>
      <c r="AE280" s="236"/>
      <c r="AF280" s="236"/>
      <c r="AG280" s="236"/>
      <c r="AH280" s="236"/>
      <c r="AI280" s="236"/>
      <c r="AJ280" s="236"/>
      <c r="AK280" s="236"/>
      <c r="AL280" s="236"/>
      <c r="AM280" s="242"/>
      <c r="AN280" s="236"/>
      <c r="AO280" s="236"/>
      <c r="AP280" s="236"/>
    </row>
    <row r="281" spans="1:42" x14ac:dyDescent="0.2">
      <c r="A281" s="299" t="s">
        <v>2162</v>
      </c>
      <c r="B281" s="351" t="s">
        <v>2163</v>
      </c>
      <c r="C281" s="251">
        <v>0</v>
      </c>
      <c r="D281" s="251">
        <v>27</v>
      </c>
      <c r="E281" s="250"/>
      <c r="F281" s="250"/>
      <c r="G281" s="148"/>
      <c r="H281" s="148"/>
      <c r="I281" s="148"/>
      <c r="J281" s="148"/>
      <c r="K281" s="227"/>
      <c r="L281" s="148"/>
      <c r="M281" s="148"/>
      <c r="N281" s="148"/>
      <c r="O281" s="148"/>
      <c r="P281" s="148"/>
      <c r="Q281" s="148"/>
      <c r="R281" s="148"/>
      <c r="S281" s="148"/>
      <c r="T281" s="148"/>
      <c r="U281" s="148"/>
      <c r="V281" s="148"/>
      <c r="W281" s="148"/>
      <c r="X281" s="148"/>
      <c r="Y281" s="148"/>
      <c r="Z281" s="148"/>
      <c r="AA281" s="148"/>
      <c r="AB281" s="148"/>
      <c r="AC281" s="148"/>
      <c r="AD281" s="148"/>
      <c r="AE281" s="148"/>
      <c r="AF281" s="148"/>
      <c r="AG281" s="148"/>
      <c r="AH281" s="148">
        <v>1</v>
      </c>
      <c r="AI281" s="148"/>
      <c r="AJ281" s="148"/>
      <c r="AK281" s="148"/>
      <c r="AL281" s="148"/>
      <c r="AM281" s="147"/>
      <c r="AN281" s="148"/>
      <c r="AO281" s="148"/>
      <c r="AP281" s="148"/>
    </row>
    <row r="282" spans="1:42" x14ac:dyDescent="0.2">
      <c r="A282" s="234" t="s">
        <v>2164</v>
      </c>
      <c r="B282" s="329" t="s">
        <v>2165</v>
      </c>
      <c r="C282" s="329" t="s">
        <v>234</v>
      </c>
      <c r="D282" s="329" t="s">
        <v>234</v>
      </c>
      <c r="E282" s="329"/>
      <c r="F282" s="329"/>
      <c r="G282" s="234">
        <v>1</v>
      </c>
      <c r="H282" s="234"/>
      <c r="I282" s="234"/>
      <c r="J282" s="234"/>
      <c r="K282" s="235"/>
      <c r="L282" s="234"/>
      <c r="M282" s="234">
        <v>1</v>
      </c>
      <c r="N282" s="234"/>
      <c r="O282" s="234"/>
      <c r="P282" s="234"/>
      <c r="Q282" s="234"/>
      <c r="R282" s="234"/>
      <c r="S282" s="234"/>
      <c r="T282" s="234"/>
      <c r="U282" s="234"/>
      <c r="V282" s="234"/>
      <c r="W282" s="234"/>
      <c r="X282" s="234"/>
      <c r="Y282" s="234"/>
      <c r="Z282" s="234"/>
      <c r="AA282" s="234"/>
      <c r="AB282" s="234"/>
      <c r="AC282" s="234"/>
      <c r="AD282" s="234"/>
      <c r="AE282" s="234"/>
      <c r="AF282" s="234"/>
      <c r="AG282" s="234" t="s">
        <v>1821</v>
      </c>
      <c r="AH282" s="234"/>
      <c r="AI282" s="234"/>
      <c r="AJ282" s="234" t="s">
        <v>1821</v>
      </c>
      <c r="AK282" s="234"/>
      <c r="AL282" s="234"/>
      <c r="AM282" s="234"/>
      <c r="AN282" s="234"/>
      <c r="AO282" s="234"/>
      <c r="AP282" s="234"/>
    </row>
    <row r="283" spans="1:42" x14ac:dyDescent="0.2">
      <c r="A283" s="260" t="s">
        <v>2166</v>
      </c>
      <c r="B283" s="232" t="s">
        <v>2167</v>
      </c>
      <c r="C283" s="148" t="s">
        <v>234</v>
      </c>
      <c r="D283" s="148" t="s">
        <v>234</v>
      </c>
      <c r="E283" s="232"/>
      <c r="F283" s="232"/>
      <c r="G283" s="148"/>
      <c r="H283" s="148"/>
      <c r="I283" s="148"/>
      <c r="J283" s="148"/>
      <c r="K283" s="227"/>
      <c r="L283" s="148"/>
      <c r="M283" s="148"/>
      <c r="N283" s="148"/>
      <c r="O283" s="148"/>
      <c r="P283" s="148"/>
      <c r="Q283" s="148"/>
      <c r="R283" s="148"/>
      <c r="S283" s="148"/>
      <c r="T283" s="148"/>
      <c r="U283" s="148"/>
      <c r="V283" s="148">
        <v>1</v>
      </c>
      <c r="W283" s="148"/>
      <c r="X283" s="148">
        <v>1</v>
      </c>
      <c r="Y283" s="227"/>
      <c r="Z283" s="148"/>
      <c r="AA283" s="148"/>
      <c r="AB283" s="148"/>
      <c r="AC283" s="148"/>
      <c r="AD283" s="148"/>
      <c r="AE283" s="148"/>
      <c r="AF283" s="148"/>
      <c r="AG283" s="148"/>
      <c r="AH283" s="148"/>
      <c r="AI283" s="148"/>
      <c r="AJ283" s="148"/>
      <c r="AK283" s="148"/>
      <c r="AL283" s="148"/>
      <c r="AM283" s="147"/>
      <c r="AN283" s="148"/>
      <c r="AO283" s="148"/>
      <c r="AP283" s="148"/>
    </row>
    <row r="284" spans="1:42" x14ac:dyDescent="0.2">
      <c r="A284" s="233" t="s">
        <v>2167</v>
      </c>
      <c r="B284" s="329" t="s">
        <v>2168</v>
      </c>
      <c r="C284" s="329" t="s">
        <v>234</v>
      </c>
      <c r="D284" s="329" t="s">
        <v>234</v>
      </c>
      <c r="E284" s="329"/>
      <c r="F284" s="329"/>
      <c r="G284" s="234"/>
      <c r="H284" s="234"/>
      <c r="I284" s="234"/>
      <c r="J284" s="234"/>
      <c r="K284" s="235"/>
      <c r="L284" s="234"/>
      <c r="M284" s="234"/>
      <c r="N284" s="234"/>
      <c r="O284" s="234"/>
      <c r="P284" s="234"/>
      <c r="Q284" s="234"/>
      <c r="R284" s="234"/>
      <c r="S284" s="234"/>
      <c r="T284" s="234"/>
      <c r="U284" s="234"/>
      <c r="V284" s="234"/>
      <c r="W284" s="234"/>
      <c r="X284" s="234"/>
      <c r="Y284" s="234"/>
      <c r="Z284" s="234"/>
      <c r="AA284" s="234"/>
      <c r="AB284" s="234"/>
      <c r="AC284" s="234"/>
      <c r="AD284" s="234">
        <v>1</v>
      </c>
      <c r="AE284" s="234"/>
      <c r="AF284" s="234"/>
      <c r="AG284" s="234"/>
      <c r="AH284" s="234"/>
      <c r="AI284" s="234" t="s">
        <v>1821</v>
      </c>
      <c r="AJ284" s="234"/>
      <c r="AK284" s="234"/>
      <c r="AL284" s="234"/>
      <c r="AM284" s="234"/>
      <c r="AN284" s="234"/>
      <c r="AO284" s="234"/>
      <c r="AP284" s="234"/>
    </row>
    <row r="285" spans="1:42" x14ac:dyDescent="0.2">
      <c r="A285" s="232" t="s">
        <v>2169</v>
      </c>
      <c r="B285" s="352" t="s">
        <v>2170</v>
      </c>
      <c r="C285" s="353">
        <v>17.2</v>
      </c>
      <c r="D285" s="251">
        <v>25.5</v>
      </c>
      <c r="E285" s="250"/>
      <c r="F285" s="250"/>
      <c r="G285" s="148"/>
      <c r="H285" s="148"/>
      <c r="I285" s="148"/>
      <c r="J285" s="148"/>
      <c r="K285" s="227"/>
      <c r="L285" s="148"/>
      <c r="M285" s="148"/>
      <c r="N285" s="148"/>
      <c r="O285" s="148"/>
      <c r="P285" s="148"/>
      <c r="Q285" s="148"/>
      <c r="R285" s="148"/>
      <c r="S285" s="148"/>
      <c r="T285" s="148"/>
      <c r="U285" s="148"/>
      <c r="V285" s="148"/>
      <c r="W285" s="148"/>
      <c r="X285" s="148"/>
      <c r="Y285" s="148"/>
      <c r="Z285" s="148"/>
      <c r="AA285" s="148"/>
      <c r="AB285" s="148"/>
      <c r="AC285" s="148"/>
      <c r="AD285" s="148"/>
      <c r="AE285" s="267">
        <v>1</v>
      </c>
      <c r="AF285" s="354"/>
      <c r="AG285" s="148"/>
      <c r="AH285" s="148"/>
      <c r="AI285" s="148"/>
      <c r="AJ285" s="148"/>
      <c r="AK285" s="148"/>
      <c r="AL285" s="148"/>
      <c r="AM285" s="147"/>
      <c r="AN285" s="148"/>
      <c r="AO285" s="148"/>
      <c r="AP285" s="148"/>
    </row>
    <row r="286" spans="1:42" x14ac:dyDescent="0.2">
      <c r="A286" s="350" t="s">
        <v>2171</v>
      </c>
      <c r="B286" s="350" t="s">
        <v>2172</v>
      </c>
      <c r="C286" s="147" t="s">
        <v>234</v>
      </c>
      <c r="D286" s="147" t="s">
        <v>234</v>
      </c>
      <c r="E286" s="350"/>
      <c r="F286" s="350"/>
      <c r="G286" s="148"/>
      <c r="H286" s="148"/>
      <c r="I286" s="148"/>
      <c r="J286" s="148"/>
      <c r="K286" s="227"/>
      <c r="L286" s="148"/>
      <c r="M286" s="148"/>
      <c r="N286" s="148"/>
      <c r="O286" s="148"/>
      <c r="P286" s="148"/>
      <c r="Q286" s="148"/>
      <c r="R286" s="148"/>
      <c r="S286" s="148"/>
      <c r="T286" s="148"/>
      <c r="U286" s="148"/>
      <c r="V286" s="148"/>
      <c r="W286" s="148"/>
      <c r="X286" s="148"/>
      <c r="Y286" s="227"/>
      <c r="Z286" s="148"/>
      <c r="AA286" s="148"/>
      <c r="AB286" s="148"/>
      <c r="AC286" s="148"/>
      <c r="AD286" s="148"/>
      <c r="AE286" s="148"/>
      <c r="AF286" s="148"/>
      <c r="AG286" s="148"/>
      <c r="AH286" s="148"/>
      <c r="AI286" s="148"/>
      <c r="AJ286" s="148"/>
      <c r="AK286" s="148"/>
      <c r="AL286" s="148"/>
      <c r="AM286" s="147"/>
      <c r="AN286" s="148"/>
      <c r="AO286" s="148">
        <v>1</v>
      </c>
      <c r="AP286" s="148"/>
    </row>
    <row r="287" spans="1:42" x14ac:dyDescent="0.2">
      <c r="A287" s="233" t="s">
        <v>2173</v>
      </c>
      <c r="B287" s="329" t="s">
        <v>2174</v>
      </c>
      <c r="C287" s="329" t="s">
        <v>234</v>
      </c>
      <c r="D287" s="329" t="s">
        <v>234</v>
      </c>
      <c r="E287" s="329"/>
      <c r="F287" s="329"/>
      <c r="G287" s="234"/>
      <c r="H287" s="234"/>
      <c r="I287" s="234"/>
      <c r="J287" s="234"/>
      <c r="K287" s="235"/>
      <c r="L287" s="234"/>
      <c r="M287" s="234"/>
      <c r="N287" s="234"/>
      <c r="O287" s="234"/>
      <c r="P287" s="234"/>
      <c r="Q287" s="234"/>
      <c r="R287" s="234"/>
      <c r="S287" s="234"/>
      <c r="T287" s="234"/>
      <c r="U287" s="234"/>
      <c r="V287" s="234"/>
      <c r="W287" s="234"/>
      <c r="X287" s="234"/>
      <c r="Y287" s="234"/>
      <c r="Z287" s="234"/>
      <c r="AA287" s="234"/>
      <c r="AB287" s="234"/>
      <c r="AC287" s="234"/>
      <c r="AD287" s="234">
        <v>1</v>
      </c>
      <c r="AE287" s="234"/>
      <c r="AF287" s="234"/>
      <c r="AG287" s="234"/>
      <c r="AH287" s="234"/>
      <c r="AI287" s="234" t="s">
        <v>1821</v>
      </c>
      <c r="AJ287" s="234"/>
      <c r="AK287" s="234"/>
      <c r="AL287" s="234"/>
      <c r="AM287" s="234"/>
      <c r="AN287" s="234"/>
      <c r="AO287" s="234"/>
      <c r="AP287" s="234"/>
    </row>
    <row r="288" spans="1:42" x14ac:dyDescent="0.2">
      <c r="A288" s="233" t="s">
        <v>2175</v>
      </c>
      <c r="B288" s="329" t="s">
        <v>2176</v>
      </c>
      <c r="C288" s="329" t="s">
        <v>234</v>
      </c>
      <c r="D288" s="329" t="s">
        <v>234</v>
      </c>
      <c r="E288" s="329"/>
      <c r="F288" s="329"/>
      <c r="G288" s="234"/>
      <c r="H288" s="234"/>
      <c r="I288" s="234"/>
      <c r="J288" s="234"/>
      <c r="K288" s="235"/>
      <c r="L288" s="234"/>
      <c r="M288" s="234"/>
      <c r="N288" s="234"/>
      <c r="O288" s="234"/>
      <c r="P288" s="234"/>
      <c r="Q288" s="234"/>
      <c r="R288" s="234"/>
      <c r="S288" s="234"/>
      <c r="T288" s="234"/>
      <c r="U288" s="234"/>
      <c r="V288" s="234"/>
      <c r="W288" s="234"/>
      <c r="X288" s="234"/>
      <c r="Y288" s="234">
        <v>1</v>
      </c>
      <c r="Z288" s="234"/>
      <c r="AA288" s="234"/>
      <c r="AB288" s="234"/>
      <c r="AC288" s="234"/>
      <c r="AD288" s="234">
        <v>1</v>
      </c>
      <c r="AE288" s="234"/>
      <c r="AF288" s="234"/>
      <c r="AG288" s="234"/>
      <c r="AH288" s="234"/>
      <c r="AI288" s="234" t="s">
        <v>1821</v>
      </c>
      <c r="AJ288" s="234"/>
      <c r="AK288" s="234"/>
      <c r="AL288" s="234" t="s">
        <v>1821</v>
      </c>
      <c r="AM288" s="234"/>
      <c r="AN288" s="234"/>
      <c r="AO288" s="234"/>
      <c r="AP288" s="234"/>
    </row>
    <row r="289" spans="1:43" x14ac:dyDescent="0.2">
      <c r="A289" s="232" t="s">
        <v>2177</v>
      </c>
      <c r="B289" s="232" t="s">
        <v>1306</v>
      </c>
      <c r="C289" s="148">
        <v>3.4</v>
      </c>
      <c r="D289" s="148">
        <v>24.9</v>
      </c>
      <c r="E289" s="232"/>
      <c r="F289" s="232"/>
      <c r="G289" s="148">
        <v>1</v>
      </c>
      <c r="H289" s="148">
        <v>1</v>
      </c>
      <c r="I289" s="148"/>
      <c r="J289" s="148">
        <v>1</v>
      </c>
      <c r="K289" s="227"/>
      <c r="L289" s="148"/>
      <c r="M289" s="148"/>
      <c r="N289" s="148"/>
      <c r="O289" s="148"/>
      <c r="P289" s="148"/>
      <c r="Q289" s="148"/>
      <c r="R289" s="148"/>
      <c r="S289" s="148"/>
      <c r="T289" s="148"/>
      <c r="U289" s="148"/>
      <c r="V289" s="148">
        <v>1</v>
      </c>
      <c r="W289" s="148">
        <v>1</v>
      </c>
      <c r="X289" s="148">
        <v>1</v>
      </c>
      <c r="Y289" s="148">
        <v>1</v>
      </c>
      <c r="Z289" s="148"/>
      <c r="AA289" s="148"/>
      <c r="AB289" s="148"/>
      <c r="AC289" s="148"/>
      <c r="AD289" s="148">
        <v>1</v>
      </c>
      <c r="AE289" s="148">
        <v>1</v>
      </c>
      <c r="AF289" s="148"/>
      <c r="AG289" s="148"/>
      <c r="AH289" s="148"/>
      <c r="AI289" s="148">
        <v>1</v>
      </c>
      <c r="AJ289" s="148">
        <v>1</v>
      </c>
      <c r="AK289" s="148">
        <v>1</v>
      </c>
      <c r="AL289" s="148">
        <v>1</v>
      </c>
      <c r="AM289" s="147"/>
      <c r="AN289" s="148"/>
      <c r="AO289" s="148">
        <v>1</v>
      </c>
      <c r="AP289" s="148"/>
    </row>
    <row r="290" spans="1:43" x14ac:dyDescent="0.2">
      <c r="A290" s="232" t="s">
        <v>2178</v>
      </c>
      <c r="B290" s="250" t="s">
        <v>2179</v>
      </c>
      <c r="C290" s="252">
        <v>-12</v>
      </c>
      <c r="D290" s="252">
        <v>21.7</v>
      </c>
      <c r="E290" s="250"/>
      <c r="F290" s="250"/>
      <c r="G290" s="148"/>
      <c r="H290" s="148"/>
      <c r="I290" s="148"/>
      <c r="J290" s="148"/>
      <c r="K290" s="227"/>
      <c r="L290" s="148"/>
      <c r="M290" s="148"/>
      <c r="N290" s="148"/>
      <c r="O290" s="148"/>
      <c r="P290" s="148"/>
      <c r="Q290" s="148"/>
      <c r="R290" s="148"/>
      <c r="S290" s="148"/>
      <c r="T290" s="148"/>
      <c r="U290" s="148"/>
      <c r="V290" s="148"/>
      <c r="W290" s="148"/>
      <c r="X290" s="148"/>
      <c r="Y290" s="148"/>
      <c r="Z290" s="148"/>
      <c r="AA290" s="148"/>
      <c r="AB290" s="148"/>
      <c r="AC290" s="148"/>
      <c r="AD290" s="148">
        <v>1</v>
      </c>
      <c r="AE290" s="148"/>
      <c r="AF290" s="148"/>
      <c r="AG290" s="148"/>
      <c r="AH290" s="148"/>
      <c r="AI290" s="148">
        <v>1</v>
      </c>
      <c r="AJ290" s="148"/>
      <c r="AK290" s="148"/>
      <c r="AL290" s="148"/>
      <c r="AM290" s="147"/>
      <c r="AN290" s="148"/>
      <c r="AO290" s="148"/>
      <c r="AP290" s="148"/>
      <c r="AQ290" s="120" t="s">
        <v>2180</v>
      </c>
    </row>
    <row r="291" spans="1:43" x14ac:dyDescent="0.2">
      <c r="A291" s="148" t="s">
        <v>2181</v>
      </c>
      <c r="B291" s="261" t="s">
        <v>2181</v>
      </c>
      <c r="C291" s="261" t="s">
        <v>234</v>
      </c>
      <c r="D291" s="261" t="s">
        <v>234</v>
      </c>
      <c r="E291" s="261"/>
      <c r="F291" s="261"/>
      <c r="G291" s="148"/>
      <c r="H291" s="148">
        <v>1</v>
      </c>
      <c r="I291" s="148">
        <v>1</v>
      </c>
      <c r="J291" s="148"/>
      <c r="K291" s="227"/>
      <c r="L291" s="148">
        <v>1</v>
      </c>
      <c r="M291" s="148"/>
      <c r="N291" s="148"/>
      <c r="O291" s="148"/>
      <c r="P291" s="148">
        <v>1</v>
      </c>
      <c r="Q291" s="148"/>
      <c r="R291" s="148"/>
      <c r="S291" s="148">
        <v>1</v>
      </c>
      <c r="T291" s="148"/>
      <c r="U291" s="148">
        <v>1</v>
      </c>
      <c r="V291" s="148"/>
      <c r="W291" s="148">
        <v>1</v>
      </c>
      <c r="X291" s="148">
        <v>1</v>
      </c>
      <c r="Y291" s="227"/>
      <c r="Z291" s="148"/>
      <c r="AA291" s="148">
        <v>1</v>
      </c>
      <c r="AB291" s="148"/>
      <c r="AC291" s="148"/>
      <c r="AD291" s="148"/>
      <c r="AE291" s="148">
        <v>1</v>
      </c>
      <c r="AF291" s="148"/>
      <c r="AG291" s="148">
        <v>1</v>
      </c>
      <c r="AH291" s="148">
        <v>1</v>
      </c>
      <c r="AI291" s="148"/>
      <c r="AJ291" s="148"/>
      <c r="AK291" s="148"/>
      <c r="AL291" s="148"/>
      <c r="AM291" s="147">
        <v>1</v>
      </c>
      <c r="AN291" s="148"/>
      <c r="AO291" s="148"/>
      <c r="AP291" s="148">
        <v>1</v>
      </c>
    </row>
    <row r="292" spans="1:43" s="243" customFormat="1" x14ac:dyDescent="0.2">
      <c r="A292" s="271" t="s">
        <v>2182</v>
      </c>
      <c r="B292" s="236" t="s">
        <v>2181</v>
      </c>
      <c r="C292" s="236" t="s">
        <v>854</v>
      </c>
      <c r="D292" s="236" t="s">
        <v>854</v>
      </c>
      <c r="E292" s="236"/>
      <c r="F292" s="236"/>
      <c r="G292" s="236"/>
      <c r="H292" s="236"/>
      <c r="I292" s="236"/>
      <c r="J292" s="236"/>
      <c r="K292" s="240"/>
      <c r="L292" s="241" t="s">
        <v>984</v>
      </c>
      <c r="M292" s="236"/>
      <c r="N292" s="236"/>
      <c r="O292" s="236"/>
      <c r="P292" s="236"/>
      <c r="Q292" s="236"/>
      <c r="R292" s="236"/>
      <c r="S292" s="236"/>
      <c r="T292" s="236"/>
      <c r="U292" s="236"/>
      <c r="V292" s="236"/>
      <c r="W292" s="236"/>
      <c r="X292" s="236"/>
      <c r="Y292" s="236"/>
      <c r="Z292" s="236"/>
      <c r="AA292" s="241" t="s">
        <v>984</v>
      </c>
      <c r="AB292" s="236"/>
      <c r="AC292" s="236"/>
      <c r="AD292" s="236"/>
      <c r="AE292" s="236"/>
      <c r="AF292" s="236"/>
      <c r="AG292" s="236"/>
      <c r="AH292" s="241" t="s">
        <v>984</v>
      </c>
      <c r="AI292" s="236"/>
      <c r="AJ292" s="236"/>
      <c r="AK292" s="236"/>
      <c r="AL292" s="236"/>
      <c r="AM292" s="269" t="s">
        <v>984</v>
      </c>
      <c r="AN292" s="236"/>
      <c r="AO292" s="236"/>
      <c r="AP292" s="236"/>
    </row>
    <row r="293" spans="1:43" s="243" customFormat="1" x14ac:dyDescent="0.2">
      <c r="A293" s="253" t="s">
        <v>2183</v>
      </c>
      <c r="B293" s="262" t="s">
        <v>2181</v>
      </c>
      <c r="C293" s="262" t="s">
        <v>854</v>
      </c>
      <c r="D293" s="262" t="s">
        <v>854</v>
      </c>
      <c r="E293" s="262"/>
      <c r="F293" s="262"/>
      <c r="G293" s="236"/>
      <c r="H293" s="241" t="s">
        <v>984</v>
      </c>
      <c r="I293" s="241" t="s">
        <v>984</v>
      </c>
      <c r="J293" s="236"/>
      <c r="K293" s="240"/>
      <c r="L293" s="236"/>
      <c r="M293" s="236"/>
      <c r="N293" s="236"/>
      <c r="O293" s="236"/>
      <c r="P293" s="236"/>
      <c r="Q293" s="236"/>
      <c r="R293" s="236"/>
      <c r="S293" s="241" t="s">
        <v>984</v>
      </c>
      <c r="T293" s="236"/>
      <c r="U293" s="241" t="s">
        <v>984</v>
      </c>
      <c r="V293" s="236"/>
      <c r="W293" s="241" t="s">
        <v>984</v>
      </c>
      <c r="X293" s="241" t="s">
        <v>984</v>
      </c>
      <c r="Y293" s="236"/>
      <c r="Z293" s="236"/>
      <c r="AA293" s="236"/>
      <c r="AB293" s="236"/>
      <c r="AC293" s="236"/>
      <c r="AD293" s="236"/>
      <c r="AE293" s="241" t="s">
        <v>984</v>
      </c>
      <c r="AF293" s="241"/>
      <c r="AG293" s="236"/>
      <c r="AH293" s="236"/>
      <c r="AI293" s="236"/>
      <c r="AJ293" s="236"/>
      <c r="AK293" s="236"/>
      <c r="AL293" s="236"/>
      <c r="AM293" s="242"/>
      <c r="AN293" s="236"/>
      <c r="AO293" s="236"/>
      <c r="AP293" s="236"/>
    </row>
    <row r="294" spans="1:43" s="243" customFormat="1" x14ac:dyDescent="0.2">
      <c r="A294" s="253" t="s">
        <v>2184</v>
      </c>
      <c r="B294" s="262" t="s">
        <v>2181</v>
      </c>
      <c r="C294" s="262" t="s">
        <v>854</v>
      </c>
      <c r="D294" s="262" t="s">
        <v>854</v>
      </c>
      <c r="E294" s="262"/>
      <c r="F294" s="262"/>
      <c r="G294" s="236"/>
      <c r="H294" s="236"/>
      <c r="I294" s="236"/>
      <c r="J294" s="236"/>
      <c r="K294" s="240"/>
      <c r="L294" s="236"/>
      <c r="M294" s="236"/>
      <c r="N294" s="236"/>
      <c r="O294" s="236"/>
      <c r="P294" s="241" t="s">
        <v>984</v>
      </c>
      <c r="Q294" s="236"/>
      <c r="R294" s="236"/>
      <c r="S294" s="236"/>
      <c r="T294" s="236"/>
      <c r="U294" s="236"/>
      <c r="V294" s="236"/>
      <c r="W294" s="236"/>
      <c r="X294" s="236"/>
      <c r="Y294" s="236"/>
      <c r="Z294" s="236"/>
      <c r="AA294" s="236"/>
      <c r="AB294" s="236"/>
      <c r="AC294" s="236"/>
      <c r="AD294" s="236"/>
      <c r="AE294" s="236"/>
      <c r="AF294" s="236"/>
      <c r="AG294" s="236"/>
      <c r="AH294" s="236"/>
      <c r="AI294" s="236"/>
      <c r="AJ294" s="236"/>
      <c r="AK294" s="236"/>
      <c r="AL294" s="236"/>
      <c r="AM294" s="242"/>
      <c r="AN294" s="236"/>
      <c r="AO294" s="236"/>
      <c r="AP294" s="241" t="s">
        <v>984</v>
      </c>
    </row>
    <row r="295" spans="1:43" x14ac:dyDescent="0.2">
      <c r="A295" s="232" t="s">
        <v>2185</v>
      </c>
      <c r="B295" s="232" t="s">
        <v>970</v>
      </c>
      <c r="C295" s="148" t="s">
        <v>234</v>
      </c>
      <c r="D295" s="148" t="s">
        <v>234</v>
      </c>
      <c r="E295" s="232"/>
      <c r="F295" s="232"/>
      <c r="G295" s="148"/>
      <c r="H295" s="148"/>
      <c r="I295" s="148"/>
      <c r="J295" s="148">
        <v>1</v>
      </c>
      <c r="K295" s="227"/>
      <c r="L295" s="148">
        <v>1</v>
      </c>
      <c r="M295" s="148"/>
      <c r="N295" s="148">
        <v>1</v>
      </c>
      <c r="O295" s="148">
        <v>1</v>
      </c>
      <c r="P295" s="148"/>
      <c r="Q295" s="148"/>
      <c r="R295" s="148"/>
      <c r="S295" s="148"/>
      <c r="T295" s="148"/>
      <c r="U295" s="148">
        <v>1</v>
      </c>
      <c r="V295" s="148"/>
      <c r="W295" s="148"/>
      <c r="X295" s="148">
        <v>1</v>
      </c>
      <c r="Y295" s="227">
        <v>1</v>
      </c>
      <c r="Z295" s="148">
        <v>1</v>
      </c>
      <c r="AA295" s="148">
        <v>1</v>
      </c>
      <c r="AB295" s="148">
        <v>1</v>
      </c>
      <c r="AC295" s="148"/>
      <c r="AD295" s="148">
        <v>1</v>
      </c>
      <c r="AE295" s="148">
        <v>1</v>
      </c>
      <c r="AF295" s="148"/>
      <c r="AG295" s="148"/>
      <c r="AH295" s="148">
        <v>1</v>
      </c>
      <c r="AI295" s="148">
        <v>1</v>
      </c>
      <c r="AJ295" s="148"/>
      <c r="AK295" s="148"/>
      <c r="AL295" s="148">
        <v>1</v>
      </c>
      <c r="AM295" s="147"/>
      <c r="AN295" s="148">
        <v>1</v>
      </c>
      <c r="AO295" s="148">
        <v>1</v>
      </c>
      <c r="AP295" s="148"/>
      <c r="AQ295" s="120" t="s">
        <v>2186</v>
      </c>
    </row>
    <row r="296" spans="1:43" x14ac:dyDescent="0.2">
      <c r="A296" s="232" t="s">
        <v>2187</v>
      </c>
      <c r="B296" s="232" t="s">
        <v>2188</v>
      </c>
      <c r="C296" s="148" t="s">
        <v>234</v>
      </c>
      <c r="D296" s="148" t="s">
        <v>234</v>
      </c>
      <c r="E296" s="232"/>
      <c r="F296" s="232"/>
      <c r="G296" s="148">
        <v>1</v>
      </c>
      <c r="H296" s="148"/>
      <c r="I296" s="148"/>
      <c r="J296" s="148">
        <v>1</v>
      </c>
      <c r="K296" s="227"/>
      <c r="L296" s="148"/>
      <c r="M296" s="148"/>
      <c r="N296" s="148"/>
      <c r="O296" s="148"/>
      <c r="P296" s="148"/>
      <c r="Q296" s="148"/>
      <c r="R296" s="148"/>
      <c r="S296" s="148"/>
      <c r="T296" s="148"/>
      <c r="U296" s="148"/>
      <c r="V296" s="148"/>
      <c r="W296" s="148"/>
      <c r="X296" s="148"/>
      <c r="Y296" s="227"/>
      <c r="Z296" s="148"/>
      <c r="AA296" s="148"/>
      <c r="AB296" s="148"/>
      <c r="AC296" s="148"/>
      <c r="AD296" s="148">
        <v>1</v>
      </c>
      <c r="AE296" s="148"/>
      <c r="AF296" s="148"/>
      <c r="AG296" s="148"/>
      <c r="AH296" s="148"/>
      <c r="AI296" s="148">
        <v>1</v>
      </c>
      <c r="AJ296" s="148">
        <v>1</v>
      </c>
      <c r="AK296" s="148"/>
      <c r="AL296" s="148"/>
      <c r="AM296" s="147"/>
      <c r="AN296" s="148"/>
      <c r="AO296" s="148"/>
      <c r="AP296" s="148"/>
      <c r="AQ296" s="120" t="s">
        <v>2189</v>
      </c>
    </row>
    <row r="297" spans="1:43" x14ac:dyDescent="0.2">
      <c r="A297" s="260" t="s">
        <v>2190</v>
      </c>
      <c r="B297" s="148" t="s">
        <v>1322</v>
      </c>
      <c r="C297" s="148">
        <v>7.6</v>
      </c>
      <c r="D297" s="148">
        <v>27.7</v>
      </c>
      <c r="E297" s="148"/>
      <c r="F297" s="148"/>
      <c r="G297" s="148"/>
      <c r="H297" s="148"/>
      <c r="I297" s="148"/>
      <c r="J297" s="148"/>
      <c r="K297" s="227"/>
      <c r="L297" s="148"/>
      <c r="M297" s="148"/>
      <c r="N297" s="148"/>
      <c r="O297" s="148"/>
      <c r="P297" s="148"/>
      <c r="Q297" s="148"/>
      <c r="R297" s="148"/>
      <c r="S297" s="148"/>
      <c r="T297" s="148"/>
      <c r="U297" s="148"/>
      <c r="V297" s="148">
        <v>1</v>
      </c>
      <c r="W297" s="148"/>
      <c r="X297" s="148">
        <v>1</v>
      </c>
      <c r="Y297" s="148"/>
      <c r="Z297" s="148"/>
      <c r="AA297" s="148"/>
      <c r="AB297" s="148"/>
      <c r="AC297" s="148"/>
      <c r="AD297" s="148"/>
      <c r="AE297" s="148"/>
      <c r="AF297" s="148"/>
      <c r="AG297" s="148"/>
      <c r="AH297" s="148"/>
      <c r="AI297" s="148"/>
      <c r="AJ297" s="148"/>
      <c r="AK297" s="148"/>
      <c r="AL297" s="148"/>
      <c r="AM297" s="147"/>
      <c r="AN297" s="148"/>
      <c r="AO297" s="148"/>
      <c r="AP297" s="148"/>
    </row>
    <row r="298" spans="1:43" x14ac:dyDescent="0.2">
      <c r="A298" s="232" t="s">
        <v>479</v>
      </c>
      <c r="B298" s="250" t="s">
        <v>2191</v>
      </c>
      <c r="C298" s="251">
        <v>13.4</v>
      </c>
      <c r="D298" s="251">
        <v>27.7</v>
      </c>
      <c r="E298" s="250"/>
      <c r="F298" s="250"/>
      <c r="G298" s="148"/>
      <c r="H298" s="148"/>
      <c r="I298" s="148"/>
      <c r="J298" s="148"/>
      <c r="K298" s="227"/>
      <c r="L298" s="148"/>
      <c r="M298" s="148"/>
      <c r="N298" s="148"/>
      <c r="O298" s="148"/>
      <c r="P298" s="148"/>
      <c r="Q298" s="148"/>
      <c r="R298" s="148"/>
      <c r="S298" s="148"/>
      <c r="T298" s="148"/>
      <c r="U298" s="148"/>
      <c r="V298" s="148"/>
      <c r="W298" s="148"/>
      <c r="X298" s="148"/>
      <c r="Y298" s="148"/>
      <c r="Z298" s="148"/>
      <c r="AA298" s="148"/>
      <c r="AB298" s="148"/>
      <c r="AC298" s="148"/>
      <c r="AD298" s="148">
        <v>1</v>
      </c>
      <c r="AE298" s="148"/>
      <c r="AF298" s="148"/>
      <c r="AG298" s="148"/>
      <c r="AH298" s="148"/>
      <c r="AI298" s="148">
        <v>1</v>
      </c>
      <c r="AJ298" s="148"/>
      <c r="AK298" s="148"/>
      <c r="AL298" s="148"/>
      <c r="AM298" s="147"/>
      <c r="AN298" s="148"/>
      <c r="AO298" s="148"/>
      <c r="AP298" s="148"/>
    </row>
    <row r="299" spans="1:43" x14ac:dyDescent="0.2">
      <c r="A299" s="350" t="s">
        <v>2192</v>
      </c>
      <c r="B299" s="251" t="s">
        <v>83</v>
      </c>
      <c r="C299" s="251">
        <v>12.9</v>
      </c>
      <c r="D299" s="251">
        <v>27.7</v>
      </c>
      <c r="E299" s="251"/>
      <c r="F299" s="251"/>
      <c r="G299" s="148"/>
      <c r="H299" s="148"/>
      <c r="I299" s="148"/>
      <c r="J299" s="148"/>
      <c r="K299" s="227"/>
      <c r="L299" s="148"/>
      <c r="M299" s="148"/>
      <c r="N299" s="148"/>
      <c r="O299" s="148"/>
      <c r="P299" s="148"/>
      <c r="Q299" s="148"/>
      <c r="R299" s="148"/>
      <c r="S299" s="148"/>
      <c r="T299" s="148"/>
      <c r="U299" s="148"/>
      <c r="V299" s="148"/>
      <c r="W299" s="148"/>
      <c r="X299" s="148"/>
      <c r="Y299" s="148"/>
      <c r="Z299" s="148"/>
      <c r="AA299" s="148"/>
      <c r="AB299" s="148"/>
      <c r="AC299" s="148"/>
      <c r="AD299" s="148"/>
      <c r="AE299" s="148"/>
      <c r="AF299" s="148"/>
      <c r="AG299" s="148"/>
      <c r="AH299" s="148">
        <v>1</v>
      </c>
      <c r="AI299" s="148"/>
      <c r="AJ299" s="148"/>
      <c r="AK299" s="148"/>
      <c r="AL299" s="148"/>
      <c r="AM299" s="147"/>
      <c r="AN299" s="148"/>
      <c r="AO299" s="148"/>
      <c r="AP299" s="148"/>
    </row>
    <row r="300" spans="1:43" x14ac:dyDescent="0.2">
      <c r="A300" s="260" t="s">
        <v>2193</v>
      </c>
      <c r="B300" s="355" t="s">
        <v>2194</v>
      </c>
      <c r="C300" s="148" t="s">
        <v>234</v>
      </c>
      <c r="D300" s="148" t="s">
        <v>2073</v>
      </c>
      <c r="E300" s="356"/>
      <c r="F300" s="356"/>
      <c r="G300" s="148"/>
      <c r="H300" s="148"/>
      <c r="I300" s="148"/>
      <c r="J300" s="148"/>
      <c r="K300" s="227"/>
      <c r="L300" s="148"/>
      <c r="M300" s="257">
        <v>1</v>
      </c>
      <c r="N300" s="148"/>
      <c r="O300" s="148"/>
      <c r="P300" s="148"/>
      <c r="Q300" s="148"/>
      <c r="R300" s="148"/>
      <c r="S300" s="148"/>
      <c r="T300" s="148"/>
      <c r="U300" s="148"/>
      <c r="V300" s="148">
        <v>1</v>
      </c>
      <c r="W300" s="148"/>
      <c r="X300" s="148">
        <v>1</v>
      </c>
      <c r="Y300" s="227"/>
      <c r="Z300" s="148"/>
      <c r="AA300" s="148"/>
      <c r="AB300" s="148"/>
      <c r="AC300" s="148"/>
      <c r="AD300" s="148">
        <v>1</v>
      </c>
      <c r="AE300" s="148"/>
      <c r="AF300" s="148"/>
      <c r="AG300" s="148"/>
      <c r="AH300" s="148"/>
      <c r="AI300" s="148">
        <v>1</v>
      </c>
      <c r="AJ300" s="148"/>
      <c r="AK300" s="148"/>
      <c r="AL300" s="148"/>
      <c r="AM300" s="147"/>
      <c r="AN300" s="148"/>
      <c r="AO300" s="148"/>
      <c r="AP300" s="148"/>
      <c r="AQ300" s="120" t="s">
        <v>2195</v>
      </c>
    </row>
    <row r="301" spans="1:43" x14ac:dyDescent="0.2">
      <c r="A301" s="232" t="s">
        <v>2196</v>
      </c>
      <c r="B301" s="232" t="s">
        <v>2196</v>
      </c>
      <c r="C301" s="148" t="s">
        <v>234</v>
      </c>
      <c r="D301" s="148" t="s">
        <v>234</v>
      </c>
      <c r="E301" s="232"/>
      <c r="F301" s="232"/>
      <c r="G301" s="148"/>
      <c r="H301" s="148"/>
      <c r="I301" s="148"/>
      <c r="J301" s="148"/>
      <c r="K301" s="227"/>
      <c r="L301" s="148"/>
      <c r="M301" s="148"/>
      <c r="N301" s="148"/>
      <c r="O301" s="148"/>
      <c r="P301" s="148"/>
      <c r="Q301" s="148"/>
      <c r="R301" s="148"/>
      <c r="S301" s="148"/>
      <c r="T301" s="148"/>
      <c r="U301" s="148"/>
      <c r="V301" s="148"/>
      <c r="W301" s="148"/>
      <c r="X301" s="148"/>
      <c r="Y301" s="227">
        <v>1</v>
      </c>
      <c r="Z301" s="148"/>
      <c r="AA301" s="148"/>
      <c r="AB301" s="148"/>
      <c r="AC301" s="148"/>
      <c r="AD301" s="148"/>
      <c r="AE301" s="148"/>
      <c r="AF301" s="148"/>
      <c r="AG301" s="148"/>
      <c r="AH301" s="148"/>
      <c r="AI301" s="148"/>
      <c r="AJ301" s="148"/>
      <c r="AK301" s="148"/>
      <c r="AL301" s="148"/>
      <c r="AM301" s="147"/>
      <c r="AN301" s="148"/>
      <c r="AO301" s="148"/>
      <c r="AP301" s="148"/>
    </row>
    <row r="302" spans="1:43" x14ac:dyDescent="0.2">
      <c r="A302" s="357" t="s">
        <v>2197</v>
      </c>
      <c r="B302" s="143" t="s">
        <v>2197</v>
      </c>
      <c r="C302" s="143" t="s">
        <v>234</v>
      </c>
      <c r="D302" s="143" t="s">
        <v>234</v>
      </c>
      <c r="E302" s="143"/>
      <c r="F302" s="143"/>
      <c r="G302" s="148"/>
      <c r="H302" s="148"/>
      <c r="I302" s="148"/>
      <c r="J302" s="148"/>
      <c r="K302" s="227"/>
      <c r="L302" s="148"/>
      <c r="M302" s="148">
        <v>1</v>
      </c>
      <c r="N302" s="148"/>
      <c r="O302" s="148"/>
      <c r="P302" s="148"/>
      <c r="Q302" s="148"/>
      <c r="R302" s="148"/>
      <c r="S302" s="148"/>
      <c r="T302" s="148"/>
      <c r="U302" s="148"/>
      <c r="V302" s="148"/>
      <c r="W302" s="148"/>
      <c r="X302" s="148"/>
      <c r="Y302" s="227"/>
      <c r="Z302" s="148"/>
      <c r="AA302" s="148"/>
      <c r="AB302" s="148"/>
      <c r="AC302" s="148"/>
      <c r="AD302" s="148"/>
      <c r="AE302" s="148"/>
      <c r="AF302" s="148"/>
      <c r="AG302" s="148"/>
      <c r="AH302" s="148"/>
      <c r="AI302" s="148"/>
      <c r="AJ302" s="148"/>
      <c r="AK302" s="148"/>
      <c r="AL302" s="148"/>
      <c r="AM302" s="147"/>
      <c r="AN302" s="148"/>
      <c r="AO302" s="148"/>
      <c r="AP302" s="148"/>
    </row>
    <row r="303" spans="1:43" x14ac:dyDescent="0.2">
      <c r="A303" s="148" t="s">
        <v>2198</v>
      </c>
      <c r="B303" s="148" t="s">
        <v>2198</v>
      </c>
      <c r="C303" s="148" t="s">
        <v>234</v>
      </c>
      <c r="D303" s="148" t="s">
        <v>234</v>
      </c>
      <c r="E303" s="148"/>
      <c r="F303" s="148"/>
      <c r="G303" s="148"/>
      <c r="H303" s="148"/>
      <c r="I303" s="148"/>
      <c r="J303" s="148"/>
      <c r="K303" s="227"/>
      <c r="L303" s="148"/>
      <c r="M303" s="148"/>
      <c r="N303" s="148"/>
      <c r="O303" s="148"/>
      <c r="P303" s="148"/>
      <c r="Q303" s="148"/>
      <c r="R303" s="148"/>
      <c r="S303" s="148"/>
      <c r="T303" s="148"/>
      <c r="U303" s="148"/>
      <c r="V303" s="148"/>
      <c r="W303" s="148"/>
      <c r="X303" s="148"/>
      <c r="Y303" s="227">
        <v>1</v>
      </c>
      <c r="Z303" s="148"/>
      <c r="AA303" s="148"/>
      <c r="AB303" s="148"/>
      <c r="AC303" s="148"/>
      <c r="AD303" s="148"/>
      <c r="AE303" s="148"/>
      <c r="AF303" s="148"/>
      <c r="AG303" s="148"/>
      <c r="AH303" s="148"/>
      <c r="AI303" s="148"/>
      <c r="AJ303" s="148"/>
      <c r="AK303" s="148"/>
      <c r="AL303" s="148"/>
      <c r="AM303" s="147"/>
      <c r="AN303" s="148"/>
      <c r="AO303" s="148"/>
      <c r="AP303" s="148"/>
    </row>
    <row r="304" spans="1:43" x14ac:dyDescent="0.2">
      <c r="A304" s="232" t="s">
        <v>2199</v>
      </c>
      <c r="B304" s="148" t="s">
        <v>2200</v>
      </c>
      <c r="C304" s="148">
        <v>-6.7</v>
      </c>
      <c r="D304" s="148">
        <v>24.2</v>
      </c>
      <c r="E304" s="148"/>
      <c r="F304" s="148"/>
      <c r="G304" s="148"/>
      <c r="H304" s="148"/>
      <c r="I304" s="148"/>
      <c r="J304" s="148"/>
      <c r="K304" s="227"/>
      <c r="L304" s="148" t="s">
        <v>1970</v>
      </c>
      <c r="M304" s="148" t="s">
        <v>1994</v>
      </c>
      <c r="N304" s="148" t="s">
        <v>1821</v>
      </c>
      <c r="O304" s="148" t="s">
        <v>1821</v>
      </c>
      <c r="P304" s="148"/>
      <c r="Q304" s="148"/>
      <c r="R304" s="148"/>
      <c r="S304" s="148"/>
      <c r="T304" s="148"/>
      <c r="U304" s="148"/>
      <c r="V304" s="148"/>
      <c r="W304" s="148"/>
      <c r="X304" s="148">
        <v>1</v>
      </c>
      <c r="Y304" s="148"/>
      <c r="Z304" s="148"/>
      <c r="AA304" s="148" t="s">
        <v>1970</v>
      </c>
      <c r="AB304" s="148" t="s">
        <v>1904</v>
      </c>
      <c r="AC304" s="148"/>
      <c r="AD304" s="148">
        <v>1</v>
      </c>
      <c r="AE304" s="148"/>
      <c r="AF304" s="148"/>
      <c r="AG304" s="148">
        <v>1</v>
      </c>
      <c r="AH304" s="148" t="s">
        <v>1821</v>
      </c>
      <c r="AI304" s="148">
        <v>1</v>
      </c>
      <c r="AJ304" s="148"/>
      <c r="AK304" s="148"/>
      <c r="AL304" s="148"/>
      <c r="AM304" s="147" t="s">
        <v>1994</v>
      </c>
      <c r="AN304" s="148" t="s">
        <v>1994</v>
      </c>
      <c r="AO304" s="148" t="s">
        <v>1994</v>
      </c>
      <c r="AP304" s="148"/>
      <c r="AQ304" s="120" t="s">
        <v>2201</v>
      </c>
    </row>
    <row r="305" spans="1:43" s="243" customFormat="1" x14ac:dyDescent="0.2">
      <c r="A305" s="271" t="s">
        <v>2202</v>
      </c>
      <c r="B305" s="289" t="s">
        <v>2203</v>
      </c>
      <c r="C305" s="288" t="s">
        <v>854</v>
      </c>
      <c r="D305" s="288" t="s">
        <v>854</v>
      </c>
      <c r="E305" s="289"/>
      <c r="F305" s="289"/>
      <c r="G305" s="236"/>
      <c r="H305" s="236"/>
      <c r="I305" s="236"/>
      <c r="J305" s="236"/>
      <c r="K305" s="240"/>
      <c r="L305" s="236"/>
      <c r="M305" s="236"/>
      <c r="N305" s="236"/>
      <c r="O305" s="236"/>
      <c r="P305" s="236"/>
      <c r="Q305" s="236" t="s">
        <v>1821</v>
      </c>
      <c r="R305" s="236"/>
      <c r="S305" s="236"/>
      <c r="T305" s="236"/>
      <c r="U305" s="236"/>
      <c r="V305" s="236"/>
      <c r="W305" s="236"/>
      <c r="X305" s="236"/>
      <c r="Y305" s="236"/>
      <c r="Z305" s="236"/>
      <c r="AA305" s="236"/>
      <c r="AB305" s="236"/>
      <c r="AC305" s="236"/>
      <c r="AD305" s="241" t="s">
        <v>984</v>
      </c>
      <c r="AE305" s="236"/>
      <c r="AF305" s="236"/>
      <c r="AG305" s="241" t="s">
        <v>984</v>
      </c>
      <c r="AH305" s="236"/>
      <c r="AI305" s="241" t="s">
        <v>984</v>
      </c>
      <c r="AJ305" s="236"/>
      <c r="AK305" s="236"/>
      <c r="AL305" s="236"/>
      <c r="AM305" s="242"/>
      <c r="AN305" s="236"/>
      <c r="AO305" s="236"/>
      <c r="AP305" s="236"/>
    </row>
    <row r="306" spans="1:43" s="243" customFormat="1" x14ac:dyDescent="0.2">
      <c r="A306" s="271" t="s">
        <v>2204</v>
      </c>
      <c r="B306" s="236" t="s">
        <v>2205</v>
      </c>
      <c r="C306" s="236" t="s">
        <v>854</v>
      </c>
      <c r="D306" s="236" t="s">
        <v>854</v>
      </c>
      <c r="E306" s="236"/>
      <c r="F306" s="236"/>
      <c r="G306" s="236"/>
      <c r="H306" s="236"/>
      <c r="I306" s="236"/>
      <c r="J306" s="236" t="s">
        <v>144</v>
      </c>
      <c r="K306" s="240"/>
      <c r="L306" s="236"/>
      <c r="M306" s="236"/>
      <c r="N306" s="236"/>
      <c r="O306" s="236"/>
      <c r="P306" s="236"/>
      <c r="Q306" s="236"/>
      <c r="R306" s="236"/>
      <c r="S306" s="236" t="s">
        <v>1821</v>
      </c>
      <c r="T306" s="236"/>
      <c r="U306" s="236"/>
      <c r="V306" s="236"/>
      <c r="W306" s="236"/>
      <c r="X306" s="241" t="s">
        <v>984</v>
      </c>
      <c r="Y306" s="236"/>
      <c r="Z306" s="236"/>
      <c r="AA306" s="241" t="s">
        <v>984</v>
      </c>
      <c r="AB306" s="236"/>
      <c r="AC306" s="236"/>
      <c r="AD306" s="236"/>
      <c r="AE306" s="236"/>
      <c r="AF306" s="236"/>
      <c r="AG306" s="236"/>
      <c r="AH306" s="236"/>
      <c r="AI306" s="236"/>
      <c r="AJ306" s="236"/>
      <c r="AK306" s="236"/>
      <c r="AL306" s="236"/>
      <c r="AM306" s="242"/>
      <c r="AN306" s="236"/>
      <c r="AO306" s="236"/>
      <c r="AP306" s="236"/>
    </row>
    <row r="307" spans="1:43" x14ac:dyDescent="0.2">
      <c r="A307" s="226" t="s">
        <v>2206</v>
      </c>
      <c r="B307" s="358" t="s">
        <v>168</v>
      </c>
      <c r="C307" s="331">
        <v>13.3</v>
      </c>
      <c r="D307" s="225">
        <v>27.7</v>
      </c>
      <c r="E307" s="284">
        <v>9.5</v>
      </c>
      <c r="F307" s="226"/>
      <c r="G307" s="148"/>
      <c r="H307" s="267">
        <v>1</v>
      </c>
      <c r="I307" s="148"/>
      <c r="J307" s="148"/>
      <c r="K307" s="227"/>
      <c r="L307" s="148"/>
      <c r="M307" s="148"/>
      <c r="N307" s="148"/>
      <c r="O307" s="148"/>
      <c r="P307" s="148"/>
      <c r="Q307" s="148"/>
      <c r="R307" s="148"/>
      <c r="S307" s="148"/>
      <c r="T307" s="148"/>
      <c r="U307" s="148"/>
      <c r="V307" s="148"/>
      <c r="W307" s="267">
        <v>1</v>
      </c>
      <c r="X307" s="148"/>
      <c r="Y307" s="148"/>
      <c r="Z307" s="148"/>
      <c r="AA307" s="148"/>
      <c r="AB307" s="148"/>
      <c r="AC307" s="148"/>
      <c r="AD307" s="148"/>
      <c r="AE307" s="148"/>
      <c r="AF307" s="148"/>
      <c r="AG307" s="148"/>
      <c r="AH307" s="148"/>
      <c r="AI307" s="148"/>
      <c r="AJ307" s="148"/>
      <c r="AK307" s="148"/>
      <c r="AL307" s="148"/>
      <c r="AM307" s="147"/>
      <c r="AN307" s="148"/>
      <c r="AO307" s="148"/>
      <c r="AP307" s="148"/>
    </row>
    <row r="308" spans="1:43" x14ac:dyDescent="0.2">
      <c r="A308" s="232" t="s">
        <v>2207</v>
      </c>
      <c r="B308" s="232" t="s">
        <v>2207</v>
      </c>
      <c r="C308" s="148" t="s">
        <v>234</v>
      </c>
      <c r="D308" s="148" t="s">
        <v>234</v>
      </c>
      <c r="E308" s="232"/>
      <c r="F308" s="232"/>
      <c r="G308" s="148"/>
      <c r="H308" s="148"/>
      <c r="I308" s="148"/>
      <c r="J308" s="148"/>
      <c r="K308" s="227"/>
      <c r="L308" s="148"/>
      <c r="M308" s="148"/>
      <c r="N308" s="148"/>
      <c r="O308" s="148"/>
      <c r="P308" s="148"/>
      <c r="Q308" s="148"/>
      <c r="R308" s="148"/>
      <c r="S308" s="148"/>
      <c r="T308" s="148"/>
      <c r="U308" s="148"/>
      <c r="V308" s="148"/>
      <c r="W308" s="148"/>
      <c r="X308" s="148"/>
      <c r="Y308" s="227">
        <v>1</v>
      </c>
      <c r="Z308" s="148"/>
      <c r="AA308" s="148"/>
      <c r="AB308" s="148"/>
      <c r="AC308" s="148"/>
      <c r="AD308" s="148"/>
      <c r="AE308" s="148"/>
      <c r="AF308" s="148"/>
      <c r="AG308" s="148"/>
      <c r="AH308" s="148"/>
      <c r="AI308" s="148"/>
      <c r="AJ308" s="148"/>
      <c r="AK308" s="148"/>
      <c r="AL308" s="148"/>
      <c r="AM308" s="147"/>
      <c r="AN308" s="148"/>
      <c r="AO308" s="148"/>
      <c r="AP308" s="148"/>
      <c r="AQ308" s="120" t="s">
        <v>2208</v>
      </c>
    </row>
    <row r="309" spans="1:43" x14ac:dyDescent="0.2">
      <c r="A309" s="148" t="s">
        <v>2209</v>
      </c>
      <c r="B309" s="267" t="s">
        <v>2210</v>
      </c>
      <c r="C309" s="267">
        <v>9.1</v>
      </c>
      <c r="D309" s="148">
        <v>25</v>
      </c>
      <c r="E309" s="148"/>
      <c r="F309" s="148"/>
      <c r="G309" s="148">
        <v>1</v>
      </c>
      <c r="H309" s="148">
        <v>1</v>
      </c>
      <c r="I309" s="148"/>
      <c r="J309" s="148">
        <v>1</v>
      </c>
      <c r="K309" s="227"/>
      <c r="L309" s="148"/>
      <c r="M309" s="148"/>
      <c r="N309" s="148"/>
      <c r="O309" s="148">
        <v>2</v>
      </c>
      <c r="P309" s="148"/>
      <c r="Q309" s="148"/>
      <c r="R309" s="148"/>
      <c r="S309" s="148">
        <v>1</v>
      </c>
      <c r="T309" s="148"/>
      <c r="U309" s="148"/>
      <c r="V309" s="148"/>
      <c r="W309" s="148">
        <v>1</v>
      </c>
      <c r="X309" s="148"/>
      <c r="Y309" s="148">
        <v>1</v>
      </c>
      <c r="Z309" s="148"/>
      <c r="AA309" s="148">
        <v>1</v>
      </c>
      <c r="AB309" s="148"/>
      <c r="AC309" s="148">
        <v>2</v>
      </c>
      <c r="AD309" s="148"/>
      <c r="AE309" s="148"/>
      <c r="AF309" s="148"/>
      <c r="AG309" s="148">
        <v>1</v>
      </c>
      <c r="AH309" s="148"/>
      <c r="AI309" s="148"/>
      <c r="AJ309" s="267">
        <v>1</v>
      </c>
      <c r="AK309" s="148">
        <v>1</v>
      </c>
      <c r="AL309" s="148"/>
      <c r="AM309" s="147">
        <v>1</v>
      </c>
      <c r="AN309" s="148">
        <v>2</v>
      </c>
      <c r="AO309" s="148"/>
      <c r="AP309" s="148"/>
    </row>
    <row r="310" spans="1:43" s="243" customFormat="1" x14ac:dyDescent="0.2">
      <c r="A310" s="359" t="s">
        <v>2211</v>
      </c>
      <c r="B310" s="360" t="s">
        <v>45</v>
      </c>
      <c r="C310" s="288" t="s">
        <v>854</v>
      </c>
      <c r="D310" s="288" t="s">
        <v>854</v>
      </c>
      <c r="E310" s="288"/>
      <c r="F310" s="288"/>
      <c r="G310" s="236"/>
      <c r="H310" s="236"/>
      <c r="I310" s="236"/>
      <c r="J310" s="236"/>
      <c r="K310" s="240"/>
      <c r="L310" s="236"/>
      <c r="M310" s="236"/>
      <c r="N310" s="236"/>
      <c r="O310" s="236"/>
      <c r="P310" s="236"/>
      <c r="Q310" s="236"/>
      <c r="R310" s="236"/>
      <c r="S310" s="236"/>
      <c r="T310" s="236"/>
      <c r="U310" s="236"/>
      <c r="V310" s="236"/>
      <c r="W310" s="236"/>
      <c r="X310" s="236"/>
      <c r="Y310" s="236"/>
      <c r="Z310" s="236"/>
      <c r="AA310" s="236"/>
      <c r="AB310" s="236"/>
      <c r="AC310" s="236"/>
      <c r="AD310" s="236"/>
      <c r="AE310" s="236"/>
      <c r="AF310" s="236"/>
      <c r="AG310" s="236" t="s">
        <v>984</v>
      </c>
      <c r="AH310" s="236"/>
      <c r="AI310" s="236"/>
      <c r="AJ310" s="236"/>
      <c r="AK310" s="236"/>
      <c r="AL310" s="236"/>
      <c r="AM310" s="242"/>
      <c r="AN310" s="236"/>
      <c r="AO310" s="236"/>
      <c r="AP310" s="236"/>
    </row>
    <row r="311" spans="1:43" s="243" customFormat="1" x14ac:dyDescent="0.2">
      <c r="A311" s="253" t="s">
        <v>2212</v>
      </c>
      <c r="B311" s="238" t="s">
        <v>2213</v>
      </c>
      <c r="C311" s="238" t="s">
        <v>2214</v>
      </c>
      <c r="D311" s="238" t="s">
        <v>2214</v>
      </c>
      <c r="E311" s="238"/>
      <c r="F311" s="238"/>
      <c r="G311" s="236"/>
      <c r="H311" s="236"/>
      <c r="I311" s="236"/>
      <c r="J311" s="236"/>
      <c r="K311" s="240"/>
      <c r="L311" s="236"/>
      <c r="M311" s="236"/>
      <c r="N311" s="236"/>
      <c r="O311" s="236" t="s">
        <v>2215</v>
      </c>
      <c r="P311" s="236"/>
      <c r="Q311" s="236" t="s">
        <v>2216</v>
      </c>
      <c r="R311" s="236"/>
      <c r="S311" s="236"/>
      <c r="T311" s="236"/>
      <c r="U311" s="236"/>
      <c r="V311" s="236"/>
      <c r="W311" s="236"/>
      <c r="X311" s="236" t="s">
        <v>2216</v>
      </c>
      <c r="Y311" s="236"/>
      <c r="Z311" s="236"/>
      <c r="AA311" s="236"/>
      <c r="AB311" s="236" t="s">
        <v>2216</v>
      </c>
      <c r="AC311" s="236" t="s">
        <v>2215</v>
      </c>
      <c r="AD311" s="236"/>
      <c r="AE311" s="236"/>
      <c r="AF311" s="236"/>
      <c r="AG311" s="236"/>
      <c r="AH311" s="236"/>
      <c r="AI311" s="236"/>
      <c r="AJ311" s="236"/>
      <c r="AK311" s="236"/>
      <c r="AL311" s="236"/>
      <c r="AM311" s="242"/>
      <c r="AN311" s="236" t="s">
        <v>2215</v>
      </c>
      <c r="AO311" s="236"/>
      <c r="AP311" s="236"/>
    </row>
    <row r="312" spans="1:43" s="243" customFormat="1" x14ac:dyDescent="0.2">
      <c r="A312" s="148" t="s">
        <v>2217</v>
      </c>
      <c r="B312" s="148" t="s">
        <v>2218</v>
      </c>
      <c r="C312" s="143">
        <v>1.8</v>
      </c>
      <c r="D312" s="143">
        <v>26.5</v>
      </c>
      <c r="E312" s="143"/>
      <c r="F312" s="143"/>
      <c r="G312" s="148"/>
      <c r="H312" s="148"/>
      <c r="I312" s="148"/>
      <c r="J312" s="148"/>
      <c r="K312" s="227"/>
      <c r="L312" s="148"/>
      <c r="M312" s="148">
        <v>1</v>
      </c>
      <c r="N312" s="148"/>
      <c r="O312" s="148"/>
      <c r="P312" s="148"/>
      <c r="Q312" s="148">
        <v>2</v>
      </c>
      <c r="R312" s="148"/>
      <c r="S312" s="148"/>
      <c r="T312" s="148"/>
      <c r="U312" s="148"/>
      <c r="V312" s="148"/>
      <c r="W312" s="148"/>
      <c r="X312" s="148">
        <v>6</v>
      </c>
      <c r="Y312" s="148"/>
      <c r="Z312" s="148"/>
      <c r="AA312" s="148"/>
      <c r="AB312" s="148">
        <v>2</v>
      </c>
      <c r="AC312" s="148"/>
      <c r="AD312" s="148"/>
      <c r="AE312" s="148"/>
      <c r="AF312" s="148"/>
      <c r="AG312" s="148"/>
      <c r="AH312" s="148"/>
      <c r="AI312" s="148"/>
      <c r="AJ312" s="148"/>
      <c r="AK312" s="148"/>
      <c r="AL312" s="148"/>
      <c r="AM312" s="147"/>
      <c r="AN312" s="148"/>
      <c r="AO312" s="148"/>
      <c r="AP312" s="148"/>
      <c r="AQ312" s="120" t="s">
        <v>2219</v>
      </c>
    </row>
    <row r="313" spans="1:43" s="243" customFormat="1" x14ac:dyDescent="0.2">
      <c r="A313" s="253" t="s">
        <v>2220</v>
      </c>
      <c r="B313" s="236" t="s">
        <v>2218</v>
      </c>
      <c r="C313" s="236" t="s">
        <v>854</v>
      </c>
      <c r="D313" s="236" t="s">
        <v>854</v>
      </c>
      <c r="E313" s="236"/>
      <c r="F313" s="236"/>
      <c r="G313" s="236"/>
      <c r="H313" s="236"/>
      <c r="I313" s="236"/>
      <c r="J313" s="236"/>
      <c r="K313" s="240"/>
      <c r="L313" s="236"/>
      <c r="M313" s="236">
        <v>1</v>
      </c>
      <c r="N313" s="236"/>
      <c r="O313" s="236"/>
      <c r="P313" s="236"/>
      <c r="Q313" s="236">
        <v>1</v>
      </c>
      <c r="R313" s="236"/>
      <c r="S313" s="236"/>
      <c r="T313" s="236"/>
      <c r="U313" s="236"/>
      <c r="V313" s="236"/>
      <c r="W313" s="236"/>
      <c r="X313" s="236">
        <v>1</v>
      </c>
      <c r="Y313" s="236"/>
      <c r="Z313" s="236"/>
      <c r="AA313" s="236"/>
      <c r="AB313" s="236">
        <v>1</v>
      </c>
      <c r="AC313" s="236"/>
      <c r="AD313" s="236"/>
      <c r="AE313" s="236"/>
      <c r="AF313" s="236"/>
      <c r="AG313" s="236"/>
      <c r="AH313" s="236"/>
      <c r="AI313" s="236"/>
      <c r="AJ313" s="236"/>
      <c r="AK313" s="236"/>
      <c r="AL313" s="236"/>
      <c r="AM313" s="242"/>
      <c r="AN313" s="236"/>
      <c r="AO313" s="236"/>
      <c r="AP313" s="236"/>
    </row>
    <row r="314" spans="1:43" s="243" customFormat="1" x14ac:dyDescent="0.2">
      <c r="A314" s="361" t="s">
        <v>2221</v>
      </c>
      <c r="B314" s="276" t="s">
        <v>2218</v>
      </c>
      <c r="C314" s="236" t="s">
        <v>854</v>
      </c>
      <c r="D314" s="236" t="s">
        <v>854</v>
      </c>
      <c r="E314" s="236"/>
      <c r="F314" s="236"/>
      <c r="G314" s="236"/>
      <c r="H314" s="236"/>
      <c r="I314" s="236"/>
      <c r="J314" s="236"/>
      <c r="K314" s="240"/>
      <c r="L314" s="236"/>
      <c r="M314" s="236"/>
      <c r="N314" s="236"/>
      <c r="O314" s="236"/>
      <c r="P314" s="236"/>
      <c r="Q314" s="236"/>
      <c r="R314" s="236"/>
      <c r="S314" s="236"/>
      <c r="T314" s="236"/>
      <c r="U314" s="236"/>
      <c r="V314" s="236"/>
      <c r="W314" s="236"/>
      <c r="X314" s="236">
        <v>1</v>
      </c>
      <c r="Y314" s="236"/>
      <c r="Z314" s="236"/>
      <c r="AA314" s="236"/>
      <c r="AB314" s="236"/>
      <c r="AC314" s="236"/>
      <c r="AD314" s="236"/>
      <c r="AE314" s="236"/>
      <c r="AF314" s="236"/>
      <c r="AG314" s="236"/>
      <c r="AH314" s="236"/>
      <c r="AI314" s="236"/>
      <c r="AJ314" s="236"/>
      <c r="AK314" s="236"/>
      <c r="AL314" s="236"/>
      <c r="AM314" s="242"/>
      <c r="AN314" s="236"/>
      <c r="AO314" s="236"/>
      <c r="AP314" s="236"/>
    </row>
    <row r="315" spans="1:43" s="243" customFormat="1" x14ac:dyDescent="0.2">
      <c r="A315" s="253" t="s">
        <v>2222</v>
      </c>
      <c r="B315" s="236" t="s">
        <v>2218</v>
      </c>
      <c r="C315" s="236" t="s">
        <v>854</v>
      </c>
      <c r="D315" s="236" t="s">
        <v>854</v>
      </c>
      <c r="E315" s="236"/>
      <c r="F315" s="236"/>
      <c r="G315" s="236"/>
      <c r="H315" s="236"/>
      <c r="I315" s="236"/>
      <c r="J315" s="236"/>
      <c r="K315" s="240"/>
      <c r="L315" s="236"/>
      <c r="M315" s="236"/>
      <c r="N315" s="236"/>
      <c r="O315" s="236"/>
      <c r="P315" s="236"/>
      <c r="Q315" s="236"/>
      <c r="R315" s="236"/>
      <c r="S315" s="236"/>
      <c r="T315" s="236"/>
      <c r="U315" s="236"/>
      <c r="V315" s="236"/>
      <c r="W315" s="236"/>
      <c r="X315" s="236">
        <v>1</v>
      </c>
      <c r="Y315" s="236"/>
      <c r="Z315" s="236"/>
      <c r="AA315" s="236"/>
      <c r="AB315" s="236"/>
      <c r="AC315" s="236"/>
      <c r="AD315" s="236"/>
      <c r="AE315" s="236"/>
      <c r="AF315" s="236"/>
      <c r="AG315" s="236"/>
      <c r="AH315" s="236"/>
      <c r="AI315" s="236"/>
      <c r="AJ315" s="236"/>
      <c r="AK315" s="236"/>
      <c r="AL315" s="236"/>
      <c r="AM315" s="242"/>
      <c r="AN315" s="236"/>
      <c r="AO315" s="236"/>
      <c r="AP315" s="236"/>
    </row>
    <row r="316" spans="1:43" s="243" customFormat="1" x14ac:dyDescent="0.2">
      <c r="A316" s="253" t="s">
        <v>2223</v>
      </c>
      <c r="B316" s="236" t="s">
        <v>2218</v>
      </c>
      <c r="C316" s="236" t="s">
        <v>854</v>
      </c>
      <c r="D316" s="236" t="s">
        <v>854</v>
      </c>
      <c r="E316" s="236"/>
      <c r="F316" s="236"/>
      <c r="G316" s="236"/>
      <c r="H316" s="236"/>
      <c r="I316" s="236"/>
      <c r="J316" s="236"/>
      <c r="K316" s="240"/>
      <c r="L316" s="236"/>
      <c r="M316" s="236"/>
      <c r="N316" s="236"/>
      <c r="O316" s="236"/>
      <c r="P316" s="236"/>
      <c r="Q316" s="236"/>
      <c r="R316" s="236"/>
      <c r="S316" s="236"/>
      <c r="T316" s="236"/>
      <c r="U316" s="236"/>
      <c r="V316" s="236"/>
      <c r="W316" s="236"/>
      <c r="X316" s="236">
        <v>1</v>
      </c>
      <c r="Y316" s="236"/>
      <c r="Z316" s="236"/>
      <c r="AA316" s="236"/>
      <c r="AB316" s="236"/>
      <c r="AC316" s="236"/>
      <c r="AD316" s="236"/>
      <c r="AE316" s="236"/>
      <c r="AF316" s="236"/>
      <c r="AG316" s="236"/>
      <c r="AH316" s="236"/>
      <c r="AI316" s="236"/>
      <c r="AJ316" s="236"/>
      <c r="AK316" s="236"/>
      <c r="AL316" s="236"/>
      <c r="AM316" s="242"/>
      <c r="AN316" s="236"/>
      <c r="AO316" s="236"/>
      <c r="AP316" s="236"/>
    </row>
    <row r="317" spans="1:43" x14ac:dyDescent="0.2">
      <c r="A317" s="232" t="s">
        <v>2224</v>
      </c>
      <c r="B317" s="362" t="s">
        <v>43</v>
      </c>
      <c r="C317" s="148">
        <v>2.5</v>
      </c>
      <c r="D317" s="363">
        <v>20.8</v>
      </c>
      <c r="E317" s="249">
        <v>1.1000000000000001</v>
      </c>
      <c r="F317" s="232"/>
      <c r="G317" s="148">
        <v>1</v>
      </c>
      <c r="H317" s="148"/>
      <c r="I317" s="282">
        <v>1</v>
      </c>
      <c r="J317" s="148">
        <v>1</v>
      </c>
      <c r="K317" s="364">
        <v>1</v>
      </c>
      <c r="L317" s="148"/>
      <c r="M317" s="282">
        <v>1</v>
      </c>
      <c r="N317" s="148"/>
      <c r="O317" s="282">
        <v>1</v>
      </c>
      <c r="P317" s="148"/>
      <c r="Q317" s="282">
        <v>2</v>
      </c>
      <c r="R317" s="148">
        <v>1</v>
      </c>
      <c r="S317" s="282">
        <v>1</v>
      </c>
      <c r="T317" s="148"/>
      <c r="U317" s="148"/>
      <c r="V317" s="148">
        <v>1</v>
      </c>
      <c r="W317" s="148"/>
      <c r="X317" s="148"/>
      <c r="Y317" s="148">
        <v>1</v>
      </c>
      <c r="Z317" s="148">
        <v>1</v>
      </c>
      <c r="AA317" s="148"/>
      <c r="AB317" s="148">
        <v>1</v>
      </c>
      <c r="AC317" s="148"/>
      <c r="AD317" s="148">
        <v>1</v>
      </c>
      <c r="AE317" s="282">
        <v>1</v>
      </c>
      <c r="AF317" s="148"/>
      <c r="AG317" s="148">
        <v>1</v>
      </c>
      <c r="AH317" s="148">
        <v>1</v>
      </c>
      <c r="AI317" s="148">
        <v>1</v>
      </c>
      <c r="AJ317" s="148"/>
      <c r="AK317" s="148"/>
      <c r="AL317" s="148">
        <v>1</v>
      </c>
      <c r="AM317" s="147"/>
      <c r="AN317" s="148">
        <v>3</v>
      </c>
      <c r="AO317" s="148"/>
      <c r="AP317" s="148"/>
    </row>
    <row r="318" spans="1:43" s="243" customFormat="1" x14ac:dyDescent="0.2">
      <c r="A318" s="253" t="s">
        <v>2225</v>
      </c>
      <c r="B318" s="272" t="s">
        <v>43</v>
      </c>
      <c r="C318" s="262" t="s">
        <v>854</v>
      </c>
      <c r="D318" s="262" t="s">
        <v>854</v>
      </c>
      <c r="E318" s="272"/>
      <c r="F318" s="272"/>
      <c r="G318" s="236"/>
      <c r="H318" s="236"/>
      <c r="I318" s="236"/>
      <c r="J318" s="236"/>
      <c r="K318" s="240"/>
      <c r="L318" s="236"/>
      <c r="M318" s="236"/>
      <c r="N318" s="236"/>
      <c r="O318" s="236"/>
      <c r="P318" s="236"/>
      <c r="Q318" s="236"/>
      <c r="R318" s="241" t="s">
        <v>984</v>
      </c>
      <c r="S318" s="236"/>
      <c r="T318" s="236"/>
      <c r="U318" s="236"/>
      <c r="V318" s="236"/>
      <c r="W318" s="236"/>
      <c r="X318" s="236"/>
      <c r="Y318" s="236"/>
      <c r="Z318" s="236"/>
      <c r="AA318" s="236"/>
      <c r="AB318" s="236"/>
      <c r="AC318" s="236"/>
      <c r="AD318" s="236"/>
      <c r="AE318" s="236"/>
      <c r="AF318" s="236"/>
      <c r="AG318" s="236"/>
      <c r="AH318" s="236"/>
      <c r="AI318" s="236"/>
      <c r="AJ318" s="236"/>
      <c r="AK318" s="236"/>
      <c r="AL318" s="236"/>
      <c r="AM318" s="242"/>
      <c r="AN318" s="236"/>
      <c r="AO318" s="236"/>
      <c r="AP318" s="236"/>
    </row>
    <row r="319" spans="1:43" s="243" customFormat="1" x14ac:dyDescent="0.2">
      <c r="A319" s="237" t="s">
        <v>2226</v>
      </c>
      <c r="B319" s="239" t="s">
        <v>43</v>
      </c>
      <c r="C319" s="238" t="s">
        <v>854</v>
      </c>
      <c r="D319" s="238" t="s">
        <v>854</v>
      </c>
      <c r="E319" s="239"/>
      <c r="F319" s="239"/>
      <c r="G319" s="236"/>
      <c r="H319" s="236"/>
      <c r="I319" s="236"/>
      <c r="J319" s="236"/>
      <c r="K319" s="240"/>
      <c r="L319" s="236"/>
      <c r="M319" s="236"/>
      <c r="N319" s="236"/>
      <c r="O319" s="236"/>
      <c r="P319" s="236"/>
      <c r="Q319" s="236"/>
      <c r="R319" s="236"/>
      <c r="S319" s="236"/>
      <c r="T319" s="236"/>
      <c r="U319" s="236"/>
      <c r="V319" s="236"/>
      <c r="W319" s="236"/>
      <c r="X319" s="236"/>
      <c r="Y319" s="236"/>
      <c r="Z319" s="236"/>
      <c r="AA319" s="236"/>
      <c r="AB319" s="236"/>
      <c r="AC319" s="236"/>
      <c r="AD319" s="236"/>
      <c r="AE319" s="236"/>
      <c r="AF319" s="236"/>
      <c r="AG319" s="236"/>
      <c r="AH319" s="236"/>
      <c r="AI319" s="236"/>
      <c r="AJ319" s="236"/>
      <c r="AK319" s="236"/>
      <c r="AL319" s="236"/>
      <c r="AM319" s="242"/>
      <c r="AN319" s="241" t="s">
        <v>984</v>
      </c>
      <c r="AO319" s="236"/>
      <c r="AP319" s="236"/>
    </row>
    <row r="320" spans="1:43" s="243" customFormat="1" x14ac:dyDescent="0.2">
      <c r="A320" s="237" t="s">
        <v>2227</v>
      </c>
      <c r="B320" s="239" t="s">
        <v>43</v>
      </c>
      <c r="C320" s="238" t="s">
        <v>854</v>
      </c>
      <c r="D320" s="238" t="s">
        <v>854</v>
      </c>
      <c r="E320" s="239"/>
      <c r="F320" s="239"/>
      <c r="G320" s="236"/>
      <c r="H320" s="236"/>
      <c r="I320" s="236"/>
      <c r="J320" s="236"/>
      <c r="K320" s="240"/>
      <c r="L320" s="236"/>
      <c r="M320" s="236"/>
      <c r="N320" s="236"/>
      <c r="O320" s="241" t="s">
        <v>984</v>
      </c>
      <c r="P320" s="236"/>
      <c r="Q320" s="241" t="s">
        <v>984</v>
      </c>
      <c r="R320" s="236"/>
      <c r="S320" s="236"/>
      <c r="T320" s="236"/>
      <c r="U320" s="236"/>
      <c r="V320" s="236"/>
      <c r="W320" s="236"/>
      <c r="X320" s="236"/>
      <c r="Y320" s="236"/>
      <c r="Z320" s="236"/>
      <c r="AA320" s="236"/>
      <c r="AB320" s="241" t="s">
        <v>984</v>
      </c>
      <c r="AC320" s="236"/>
      <c r="AD320" s="236"/>
      <c r="AE320" s="236"/>
      <c r="AF320" s="236"/>
      <c r="AG320" s="236"/>
      <c r="AH320" s="236"/>
      <c r="AI320" s="236"/>
      <c r="AJ320" s="236"/>
      <c r="AK320" s="236"/>
      <c r="AL320" s="236"/>
      <c r="AM320" s="242"/>
      <c r="AN320" s="241" t="s">
        <v>984</v>
      </c>
      <c r="AO320" s="236"/>
      <c r="AP320" s="236"/>
    </row>
    <row r="321" spans="1:43" s="243" customFormat="1" x14ac:dyDescent="0.2">
      <c r="A321" s="237" t="s">
        <v>2228</v>
      </c>
      <c r="B321" s="239" t="s">
        <v>43</v>
      </c>
      <c r="C321" s="238" t="s">
        <v>854</v>
      </c>
      <c r="D321" s="238" t="s">
        <v>854</v>
      </c>
      <c r="E321" s="239"/>
      <c r="F321" s="239"/>
      <c r="G321" s="236"/>
      <c r="H321" s="236"/>
      <c r="I321" s="236"/>
      <c r="J321" s="236"/>
      <c r="K321" s="240"/>
      <c r="L321" s="236"/>
      <c r="M321" s="236"/>
      <c r="N321" s="236"/>
      <c r="O321" s="236"/>
      <c r="P321" s="236"/>
      <c r="Q321" s="236"/>
      <c r="R321" s="236"/>
      <c r="S321" s="236"/>
      <c r="T321" s="236"/>
      <c r="U321" s="236"/>
      <c r="V321" s="236"/>
      <c r="W321" s="236"/>
      <c r="X321" s="236"/>
      <c r="Y321" s="236"/>
      <c r="Z321" s="236"/>
      <c r="AA321" s="236"/>
      <c r="AB321" s="236"/>
      <c r="AC321" s="236"/>
      <c r="AD321" s="236"/>
      <c r="AE321" s="236"/>
      <c r="AF321" s="236"/>
      <c r="AG321" s="236"/>
      <c r="AH321" s="236"/>
      <c r="AI321" s="236"/>
      <c r="AJ321" s="236"/>
      <c r="AK321" s="236"/>
      <c r="AL321" s="236"/>
      <c r="AM321" s="242"/>
      <c r="AN321" s="241" t="s">
        <v>984</v>
      </c>
      <c r="AO321" s="236"/>
      <c r="AP321" s="236"/>
    </row>
    <row r="322" spans="1:43" x14ac:dyDescent="0.2">
      <c r="A322" s="232" t="s">
        <v>1428</v>
      </c>
      <c r="B322" s="232" t="s">
        <v>1428</v>
      </c>
      <c r="C322" s="148">
        <v>-1.1000000000000001</v>
      </c>
      <c r="D322" s="148">
        <v>27.7</v>
      </c>
      <c r="E322" s="232"/>
      <c r="F322" s="232"/>
      <c r="G322" s="148">
        <v>1</v>
      </c>
      <c r="H322" s="148"/>
      <c r="I322" s="148"/>
      <c r="J322" s="148"/>
      <c r="K322" s="227"/>
      <c r="L322" s="148"/>
      <c r="M322" s="148"/>
      <c r="N322" s="148"/>
      <c r="O322" s="148"/>
      <c r="P322" s="148"/>
      <c r="Q322" s="148"/>
      <c r="R322" s="148"/>
      <c r="S322" s="148"/>
      <c r="T322" s="148"/>
      <c r="U322" s="148"/>
      <c r="V322" s="148"/>
      <c r="W322" s="148"/>
      <c r="X322" s="148"/>
      <c r="Y322" s="148"/>
      <c r="Z322" s="148"/>
      <c r="AA322" s="148"/>
      <c r="AB322" s="148"/>
      <c r="AC322" s="148"/>
      <c r="AD322" s="148"/>
      <c r="AE322" s="148"/>
      <c r="AF322" s="148"/>
      <c r="AG322" s="148"/>
      <c r="AH322" s="148"/>
      <c r="AI322" s="148"/>
      <c r="AJ322" s="148"/>
      <c r="AK322" s="148"/>
      <c r="AL322" s="148"/>
      <c r="AM322" s="147"/>
      <c r="AN322" s="148"/>
      <c r="AO322" s="148"/>
      <c r="AP322" s="148"/>
    </row>
    <row r="323" spans="1:43" x14ac:dyDescent="0.2">
      <c r="A323" s="232" t="s">
        <v>2229</v>
      </c>
      <c r="B323" s="335" t="s">
        <v>972</v>
      </c>
      <c r="C323" s="148">
        <v>1.8</v>
      </c>
      <c r="D323" s="282">
        <v>21.9</v>
      </c>
      <c r="E323" s="249">
        <v>-6.5</v>
      </c>
      <c r="F323" s="232"/>
      <c r="G323" s="148">
        <v>1</v>
      </c>
      <c r="H323" s="148">
        <v>1</v>
      </c>
      <c r="I323" s="148">
        <v>1</v>
      </c>
      <c r="J323" s="148">
        <v>1</v>
      </c>
      <c r="K323" s="227"/>
      <c r="L323" s="148"/>
      <c r="M323" s="148"/>
      <c r="N323" s="148">
        <v>1</v>
      </c>
      <c r="O323" s="148"/>
      <c r="P323" s="148">
        <v>3</v>
      </c>
      <c r="Q323" s="148">
        <v>3</v>
      </c>
      <c r="R323" s="148">
        <v>4</v>
      </c>
      <c r="S323" s="148">
        <v>1</v>
      </c>
      <c r="T323" s="282">
        <v>1</v>
      </c>
      <c r="U323" s="148"/>
      <c r="V323" s="148">
        <v>1</v>
      </c>
      <c r="W323" s="148">
        <v>1</v>
      </c>
      <c r="X323" s="148">
        <v>1</v>
      </c>
      <c r="Y323" s="148">
        <v>1</v>
      </c>
      <c r="Z323" s="148"/>
      <c r="AA323" s="148"/>
      <c r="AB323" s="148"/>
      <c r="AC323" s="148"/>
      <c r="AD323" s="148">
        <v>1</v>
      </c>
      <c r="AE323" s="148">
        <v>1</v>
      </c>
      <c r="AF323" s="148"/>
      <c r="AG323" s="148">
        <v>1</v>
      </c>
      <c r="AH323" s="148"/>
      <c r="AI323" s="148">
        <v>1</v>
      </c>
      <c r="AJ323" s="148"/>
      <c r="AK323" s="148">
        <v>1</v>
      </c>
      <c r="AL323" s="148">
        <v>1</v>
      </c>
      <c r="AM323" s="147"/>
      <c r="AN323" s="148">
        <v>1</v>
      </c>
      <c r="AO323" s="148"/>
      <c r="AP323" s="148"/>
    </row>
    <row r="324" spans="1:43" s="243" customFormat="1" x14ac:dyDescent="0.2">
      <c r="A324" s="253" t="s">
        <v>2230</v>
      </c>
      <c r="B324" s="272" t="s">
        <v>972</v>
      </c>
      <c r="C324" s="262" t="s">
        <v>854</v>
      </c>
      <c r="D324" s="262" t="s">
        <v>854</v>
      </c>
      <c r="E324" s="272"/>
      <c r="F324" s="272"/>
      <c r="G324" s="236"/>
      <c r="H324" s="236"/>
      <c r="I324" s="236"/>
      <c r="J324" s="236"/>
      <c r="K324" s="240"/>
      <c r="L324" s="236"/>
      <c r="M324" s="236"/>
      <c r="N324" s="236"/>
      <c r="O324" s="236"/>
      <c r="P324" s="241" t="s">
        <v>984</v>
      </c>
      <c r="Q324" s="241" t="s">
        <v>984</v>
      </c>
      <c r="R324" s="241" t="s">
        <v>984</v>
      </c>
      <c r="S324" s="236"/>
      <c r="T324" s="236"/>
      <c r="U324" s="236"/>
      <c r="V324" s="236"/>
      <c r="W324" s="236"/>
      <c r="X324" s="236"/>
      <c r="Y324" s="236"/>
      <c r="Z324" s="236"/>
      <c r="AA324" s="236"/>
      <c r="AB324" s="236"/>
      <c r="AC324" s="236"/>
      <c r="AD324" s="236"/>
      <c r="AE324" s="236"/>
      <c r="AF324" s="236"/>
      <c r="AG324" s="236"/>
      <c r="AH324" s="236"/>
      <c r="AI324" s="236"/>
      <c r="AJ324" s="236"/>
      <c r="AK324" s="236"/>
      <c r="AL324" s="236"/>
      <c r="AM324" s="242"/>
      <c r="AN324" s="236"/>
      <c r="AO324" s="236"/>
      <c r="AP324" s="236"/>
    </row>
    <row r="325" spans="1:43" s="243" customFormat="1" x14ac:dyDescent="0.2">
      <c r="A325" s="253" t="s">
        <v>2231</v>
      </c>
      <c r="B325" s="272" t="s">
        <v>972</v>
      </c>
      <c r="C325" s="262" t="s">
        <v>854</v>
      </c>
      <c r="D325" s="262" t="s">
        <v>854</v>
      </c>
      <c r="E325" s="272"/>
      <c r="F325" s="272"/>
      <c r="G325" s="236"/>
      <c r="H325" s="236"/>
      <c r="I325" s="236"/>
      <c r="J325" s="236"/>
      <c r="K325" s="240"/>
      <c r="L325" s="236"/>
      <c r="M325" s="236"/>
      <c r="N325" s="236"/>
      <c r="O325" s="236"/>
      <c r="P325" s="236"/>
      <c r="Q325" s="236"/>
      <c r="R325" s="241" t="s">
        <v>984</v>
      </c>
      <c r="S325" s="236"/>
      <c r="T325" s="236"/>
      <c r="U325" s="236"/>
      <c r="V325" s="236"/>
      <c r="W325" s="236"/>
      <c r="X325" s="236"/>
      <c r="Y325" s="236"/>
      <c r="Z325" s="236"/>
      <c r="AA325" s="236"/>
      <c r="AB325" s="236"/>
      <c r="AC325" s="236"/>
      <c r="AD325" s="236"/>
      <c r="AE325" s="236"/>
      <c r="AF325" s="236"/>
      <c r="AG325" s="236"/>
      <c r="AH325" s="236"/>
      <c r="AI325" s="236"/>
      <c r="AJ325" s="236"/>
      <c r="AK325" s="236"/>
      <c r="AL325" s="236"/>
      <c r="AM325" s="242"/>
      <c r="AN325" s="236"/>
      <c r="AO325" s="236"/>
      <c r="AP325" s="236"/>
    </row>
    <row r="326" spans="1:43" s="243" customFormat="1" x14ac:dyDescent="0.2">
      <c r="A326" s="253" t="s">
        <v>2232</v>
      </c>
      <c r="B326" s="272" t="s">
        <v>972</v>
      </c>
      <c r="C326" s="262" t="s">
        <v>854</v>
      </c>
      <c r="D326" s="262" t="s">
        <v>854</v>
      </c>
      <c r="E326" s="272"/>
      <c r="F326" s="272"/>
      <c r="G326" s="236"/>
      <c r="H326" s="236"/>
      <c r="I326" s="236"/>
      <c r="J326" s="236"/>
      <c r="K326" s="240"/>
      <c r="L326" s="236"/>
      <c r="M326" s="236"/>
      <c r="N326" s="236"/>
      <c r="O326" s="236"/>
      <c r="P326" s="241" t="s">
        <v>984</v>
      </c>
      <c r="Q326" s="241" t="s">
        <v>984</v>
      </c>
      <c r="R326" s="241" t="s">
        <v>984</v>
      </c>
      <c r="S326" s="236"/>
      <c r="T326" s="236"/>
      <c r="U326" s="236"/>
      <c r="V326" s="236"/>
      <c r="W326" s="236"/>
      <c r="X326" s="236"/>
      <c r="Y326" s="236"/>
      <c r="Z326" s="236"/>
      <c r="AA326" s="236"/>
      <c r="AB326" s="236"/>
      <c r="AC326" s="236"/>
      <c r="AD326" s="236"/>
      <c r="AE326" s="236"/>
      <c r="AF326" s="236"/>
      <c r="AG326" s="236"/>
      <c r="AH326" s="236"/>
      <c r="AI326" s="236"/>
      <c r="AJ326" s="236"/>
      <c r="AK326" s="236"/>
      <c r="AL326" s="236"/>
      <c r="AM326" s="242"/>
      <c r="AN326" s="236"/>
      <c r="AO326" s="236"/>
      <c r="AP326" s="236"/>
    </row>
    <row r="327" spans="1:43" s="243" customFormat="1" x14ac:dyDescent="0.2">
      <c r="A327" s="253" t="s">
        <v>2233</v>
      </c>
      <c r="B327" s="272" t="s">
        <v>972</v>
      </c>
      <c r="C327" s="262" t="s">
        <v>854</v>
      </c>
      <c r="D327" s="262" t="s">
        <v>854</v>
      </c>
      <c r="E327" s="272"/>
      <c r="F327" s="272"/>
      <c r="G327" s="236"/>
      <c r="H327" s="236"/>
      <c r="I327" s="236"/>
      <c r="J327" s="236"/>
      <c r="K327" s="240"/>
      <c r="L327" s="236"/>
      <c r="M327" s="236"/>
      <c r="N327" s="236"/>
      <c r="O327" s="236"/>
      <c r="P327" s="236"/>
      <c r="Q327" s="241" t="s">
        <v>984</v>
      </c>
      <c r="R327" s="241" t="s">
        <v>984</v>
      </c>
      <c r="S327" s="236"/>
      <c r="T327" s="236"/>
      <c r="U327" s="236"/>
      <c r="V327" s="236"/>
      <c r="W327" s="236"/>
      <c r="X327" s="236"/>
      <c r="Y327" s="236"/>
      <c r="Z327" s="236"/>
      <c r="AA327" s="236"/>
      <c r="AB327" s="236"/>
      <c r="AC327" s="236"/>
      <c r="AD327" s="236"/>
      <c r="AE327" s="236"/>
      <c r="AF327" s="236"/>
      <c r="AG327" s="236"/>
      <c r="AH327" s="236"/>
      <c r="AI327" s="236"/>
      <c r="AJ327" s="236"/>
      <c r="AK327" s="236"/>
      <c r="AL327" s="236"/>
      <c r="AM327" s="242"/>
      <c r="AN327" s="236"/>
      <c r="AO327" s="236"/>
      <c r="AP327" s="236"/>
    </row>
    <row r="328" spans="1:43" s="243" customFormat="1" x14ac:dyDescent="0.2">
      <c r="A328" s="237" t="s">
        <v>2234</v>
      </c>
      <c r="B328" s="239" t="s">
        <v>972</v>
      </c>
      <c r="C328" s="238" t="s">
        <v>854</v>
      </c>
      <c r="D328" s="238" t="s">
        <v>854</v>
      </c>
      <c r="E328" s="239"/>
      <c r="F328" s="239"/>
      <c r="G328" s="236"/>
      <c r="H328" s="236"/>
      <c r="I328" s="236"/>
      <c r="J328" s="236"/>
      <c r="K328" s="240"/>
      <c r="L328" s="236"/>
      <c r="M328" s="236"/>
      <c r="N328" s="236"/>
      <c r="O328" s="236"/>
      <c r="P328" s="236"/>
      <c r="Q328" s="236"/>
      <c r="R328" s="236"/>
      <c r="S328" s="236"/>
      <c r="T328" s="236"/>
      <c r="U328" s="236"/>
      <c r="V328" s="236"/>
      <c r="W328" s="236"/>
      <c r="X328" s="236"/>
      <c r="Y328" s="236"/>
      <c r="Z328" s="236"/>
      <c r="AA328" s="236"/>
      <c r="AB328" s="236"/>
      <c r="AC328" s="236"/>
      <c r="AD328" s="236"/>
      <c r="AE328" s="236"/>
      <c r="AF328" s="236"/>
      <c r="AG328" s="236"/>
      <c r="AH328" s="236"/>
      <c r="AI328" s="236"/>
      <c r="AJ328" s="236"/>
      <c r="AK328" s="236"/>
      <c r="AL328" s="236"/>
      <c r="AM328" s="242"/>
      <c r="AN328" s="241" t="s">
        <v>984</v>
      </c>
      <c r="AO328" s="236"/>
      <c r="AP328" s="236"/>
    </row>
    <row r="329" spans="1:43" x14ac:dyDescent="0.2">
      <c r="A329" s="233" t="s">
        <v>2036</v>
      </c>
      <c r="B329" s="234" t="s">
        <v>2235</v>
      </c>
      <c r="C329" s="234" t="s">
        <v>234</v>
      </c>
      <c r="D329" s="234" t="s">
        <v>234</v>
      </c>
      <c r="E329" s="234"/>
      <c r="F329" s="234"/>
      <c r="G329" s="234"/>
      <c r="H329" s="234"/>
      <c r="I329" s="234"/>
      <c r="J329" s="234"/>
      <c r="K329" s="235"/>
      <c r="L329" s="234">
        <v>1</v>
      </c>
      <c r="M329" s="234"/>
      <c r="N329" s="234"/>
      <c r="O329" s="234"/>
      <c r="P329" s="234"/>
      <c r="Q329" s="234"/>
      <c r="R329" s="234"/>
      <c r="S329" s="234"/>
      <c r="T329" s="234"/>
      <c r="U329" s="234"/>
      <c r="V329" s="234"/>
      <c r="W329" s="234"/>
      <c r="X329" s="234"/>
      <c r="Y329" s="234"/>
      <c r="Z329" s="234"/>
      <c r="AA329" s="234">
        <v>1</v>
      </c>
      <c r="AB329" s="234"/>
      <c r="AC329" s="234"/>
      <c r="AD329" s="234"/>
      <c r="AE329" s="234"/>
      <c r="AF329" s="234"/>
      <c r="AG329" s="234"/>
      <c r="AH329" s="234"/>
      <c r="AI329" s="234"/>
      <c r="AJ329" s="234"/>
      <c r="AK329" s="234"/>
      <c r="AL329" s="234"/>
      <c r="AM329" s="234"/>
      <c r="AN329" s="234"/>
      <c r="AO329" s="234" t="s">
        <v>1821</v>
      </c>
      <c r="AP329" s="234"/>
    </row>
    <row r="330" spans="1:43" x14ac:dyDescent="0.2">
      <c r="A330" s="232" t="s">
        <v>1470</v>
      </c>
      <c r="B330" s="232" t="s">
        <v>1470</v>
      </c>
      <c r="C330" s="148" t="s">
        <v>234</v>
      </c>
      <c r="D330" s="148" t="s">
        <v>234</v>
      </c>
      <c r="E330" s="232"/>
      <c r="F330" s="232"/>
      <c r="G330" s="148"/>
      <c r="H330" s="148"/>
      <c r="I330" s="148">
        <v>1</v>
      </c>
      <c r="J330" s="148"/>
      <c r="K330" s="227"/>
      <c r="L330" s="148"/>
      <c r="M330" s="148"/>
      <c r="N330" s="148"/>
      <c r="O330" s="148"/>
      <c r="P330" s="148"/>
      <c r="Q330" s="148"/>
      <c r="R330" s="148"/>
      <c r="S330" s="148"/>
      <c r="T330" s="148"/>
      <c r="U330" s="148"/>
      <c r="V330" s="148"/>
      <c r="W330" s="148"/>
      <c r="X330" s="148"/>
      <c r="Y330" s="227"/>
      <c r="Z330" s="148"/>
      <c r="AA330" s="148"/>
      <c r="AB330" s="148"/>
      <c r="AC330" s="148"/>
      <c r="AD330" s="148"/>
      <c r="AE330" s="148"/>
      <c r="AF330" s="148"/>
      <c r="AG330" s="148"/>
      <c r="AH330" s="148"/>
      <c r="AI330" s="148"/>
      <c r="AJ330" s="148"/>
      <c r="AK330" s="148"/>
      <c r="AL330" s="148"/>
      <c r="AM330" s="147"/>
      <c r="AN330" s="148"/>
      <c r="AO330" s="148"/>
      <c r="AP330" s="148"/>
      <c r="AQ330" s="120" t="s">
        <v>2236</v>
      </c>
    </row>
    <row r="331" spans="1:43" x14ac:dyDescent="0.2">
      <c r="A331" s="232" t="s">
        <v>2237</v>
      </c>
      <c r="B331" s="232" t="s">
        <v>973</v>
      </c>
      <c r="C331" s="148">
        <v>-1.2</v>
      </c>
      <c r="D331" s="148">
        <v>24.3</v>
      </c>
      <c r="E331" s="249">
        <v>-2.2999999999999998</v>
      </c>
      <c r="F331" s="232"/>
      <c r="G331" s="148">
        <v>1</v>
      </c>
      <c r="H331" s="148">
        <v>1</v>
      </c>
      <c r="I331" s="148">
        <v>2</v>
      </c>
      <c r="J331" s="148">
        <v>1</v>
      </c>
      <c r="K331" s="227"/>
      <c r="L331" s="148"/>
      <c r="M331" s="148">
        <v>1</v>
      </c>
      <c r="N331" s="148"/>
      <c r="O331" s="148">
        <v>1</v>
      </c>
      <c r="P331" s="148">
        <v>3</v>
      </c>
      <c r="Q331" s="148">
        <v>2</v>
      </c>
      <c r="R331" s="148">
        <v>1</v>
      </c>
      <c r="S331" s="148">
        <v>1</v>
      </c>
      <c r="T331" s="148">
        <v>1</v>
      </c>
      <c r="U331" s="148">
        <v>1</v>
      </c>
      <c r="V331" s="148">
        <v>2</v>
      </c>
      <c r="W331" s="148">
        <v>1</v>
      </c>
      <c r="X331" s="148">
        <v>3</v>
      </c>
      <c r="Y331" s="148">
        <v>1</v>
      </c>
      <c r="Z331" s="148">
        <v>1</v>
      </c>
      <c r="AA331" s="148">
        <v>1</v>
      </c>
      <c r="AB331" s="148">
        <v>1</v>
      </c>
      <c r="AC331" s="148">
        <v>3</v>
      </c>
      <c r="AD331" s="148">
        <v>1</v>
      </c>
      <c r="AE331" s="148">
        <v>1</v>
      </c>
      <c r="AF331" s="148"/>
      <c r="AG331" s="148">
        <v>1</v>
      </c>
      <c r="AH331" s="148">
        <v>1</v>
      </c>
      <c r="AI331" s="148">
        <v>1</v>
      </c>
      <c r="AJ331" s="148">
        <v>1</v>
      </c>
      <c r="AK331" s="148">
        <v>1</v>
      </c>
      <c r="AL331" s="148">
        <v>1</v>
      </c>
      <c r="AM331" s="147">
        <v>1</v>
      </c>
      <c r="AN331" s="148">
        <v>1</v>
      </c>
      <c r="AO331" s="148">
        <v>1</v>
      </c>
      <c r="AP331" s="148">
        <v>3</v>
      </c>
    </row>
    <row r="332" spans="1:43" s="243" customFormat="1" x14ac:dyDescent="0.2">
      <c r="A332" s="253" t="s">
        <v>2238</v>
      </c>
      <c r="B332" s="254" t="s">
        <v>973</v>
      </c>
      <c r="C332" s="236" t="s">
        <v>854</v>
      </c>
      <c r="D332" s="236" t="s">
        <v>854</v>
      </c>
      <c r="E332" s="254"/>
      <c r="F332" s="254"/>
      <c r="G332" s="236"/>
      <c r="H332" s="236"/>
      <c r="I332" s="236"/>
      <c r="J332" s="236"/>
      <c r="K332" s="240"/>
      <c r="L332" s="236"/>
      <c r="M332" s="236"/>
      <c r="N332" s="236"/>
      <c r="O332" s="236"/>
      <c r="P332" s="236"/>
      <c r="Q332" s="236"/>
      <c r="R332" s="236"/>
      <c r="S332" s="236"/>
      <c r="T332" s="236"/>
      <c r="U332" s="236"/>
      <c r="V332" s="236"/>
      <c r="W332" s="236"/>
      <c r="X332" s="241" t="s">
        <v>984</v>
      </c>
      <c r="Y332" s="236"/>
      <c r="Z332" s="236"/>
      <c r="AA332" s="236"/>
      <c r="AB332" s="236"/>
      <c r="AC332" s="236"/>
      <c r="AD332" s="236"/>
      <c r="AE332" s="236"/>
      <c r="AF332" s="236"/>
      <c r="AG332" s="236"/>
      <c r="AH332" s="236"/>
      <c r="AI332" s="236"/>
      <c r="AJ332" s="236"/>
      <c r="AK332" s="236"/>
      <c r="AL332" s="236"/>
      <c r="AM332" s="242"/>
      <c r="AN332" s="236"/>
      <c r="AO332" s="236"/>
      <c r="AP332" s="236"/>
    </row>
    <row r="333" spans="1:43" s="243" customFormat="1" x14ac:dyDescent="0.2">
      <c r="A333" s="237" t="s">
        <v>2239</v>
      </c>
      <c r="B333" s="239" t="s">
        <v>973</v>
      </c>
      <c r="C333" s="238" t="s">
        <v>854</v>
      </c>
      <c r="D333" s="238" t="s">
        <v>854</v>
      </c>
      <c r="E333" s="239"/>
      <c r="F333" s="239"/>
      <c r="G333" s="236"/>
      <c r="H333" s="236"/>
      <c r="I333" s="236"/>
      <c r="J333" s="236"/>
      <c r="K333" s="240"/>
      <c r="L333" s="236"/>
      <c r="M333" s="236"/>
      <c r="N333" s="236"/>
      <c r="O333" s="241" t="s">
        <v>984</v>
      </c>
      <c r="P333" s="241" t="s">
        <v>984</v>
      </c>
      <c r="Q333" s="241" t="s">
        <v>984</v>
      </c>
      <c r="R333" s="241" t="s">
        <v>984</v>
      </c>
      <c r="S333" s="236"/>
      <c r="T333" s="236"/>
      <c r="U333" s="236"/>
      <c r="V333" s="236"/>
      <c r="W333" s="236"/>
      <c r="X333" s="236"/>
      <c r="Y333" s="236"/>
      <c r="Z333" s="236"/>
      <c r="AA333" s="236"/>
      <c r="AB333" s="241" t="s">
        <v>984</v>
      </c>
      <c r="AC333" s="241" t="s">
        <v>984</v>
      </c>
      <c r="AD333" s="236"/>
      <c r="AE333" s="236"/>
      <c r="AF333" s="236"/>
      <c r="AG333" s="236"/>
      <c r="AH333" s="236"/>
      <c r="AI333" s="236"/>
      <c r="AJ333" s="236"/>
      <c r="AK333" s="236"/>
      <c r="AL333" s="236"/>
      <c r="AM333" s="242"/>
      <c r="AN333" s="241" t="s">
        <v>984</v>
      </c>
      <c r="AO333" s="236"/>
      <c r="AP333" s="241" t="s">
        <v>984</v>
      </c>
    </row>
    <row r="334" spans="1:43" s="243" customFormat="1" x14ac:dyDescent="0.2">
      <c r="A334" s="237" t="s">
        <v>2240</v>
      </c>
      <c r="B334" s="239" t="s">
        <v>973</v>
      </c>
      <c r="C334" s="238" t="s">
        <v>854</v>
      </c>
      <c r="D334" s="238" t="s">
        <v>854</v>
      </c>
      <c r="E334" s="239"/>
      <c r="F334" s="239"/>
      <c r="G334" s="236"/>
      <c r="H334" s="236"/>
      <c r="I334" s="236"/>
      <c r="J334" s="236"/>
      <c r="K334" s="240"/>
      <c r="L334" s="236"/>
      <c r="M334" s="241" t="s">
        <v>984</v>
      </c>
      <c r="N334" s="236"/>
      <c r="O334" s="236"/>
      <c r="P334" s="241" t="s">
        <v>984</v>
      </c>
      <c r="Q334" s="241" t="s">
        <v>984</v>
      </c>
      <c r="R334" s="236"/>
      <c r="S334" s="236"/>
      <c r="T334" s="236"/>
      <c r="U334" s="236"/>
      <c r="V334" s="241" t="s">
        <v>984</v>
      </c>
      <c r="W334" s="236"/>
      <c r="X334" s="241" t="s">
        <v>984</v>
      </c>
      <c r="Y334" s="236"/>
      <c r="Z334" s="236"/>
      <c r="AA334" s="236"/>
      <c r="AB334" s="236"/>
      <c r="AC334" s="241" t="s">
        <v>984</v>
      </c>
      <c r="AD334" s="236"/>
      <c r="AE334" s="236"/>
      <c r="AF334" s="236"/>
      <c r="AG334" s="236"/>
      <c r="AH334" s="236"/>
      <c r="AI334" s="236"/>
      <c r="AJ334" s="236"/>
      <c r="AK334" s="236"/>
      <c r="AL334" s="236"/>
      <c r="AM334" s="242"/>
      <c r="AN334" s="236"/>
      <c r="AO334" s="236"/>
      <c r="AP334" s="241" t="s">
        <v>984</v>
      </c>
    </row>
    <row r="335" spans="1:43" s="243" customFormat="1" x14ac:dyDescent="0.2">
      <c r="A335" s="365" t="s">
        <v>2241</v>
      </c>
      <c r="B335" s="274" t="s">
        <v>2242</v>
      </c>
      <c r="C335" s="236" t="s">
        <v>854</v>
      </c>
      <c r="D335" s="236" t="s">
        <v>854</v>
      </c>
      <c r="E335" s="254"/>
      <c r="F335" s="254"/>
      <c r="G335" s="236"/>
      <c r="H335" s="236"/>
      <c r="I335" s="241" t="s">
        <v>984</v>
      </c>
      <c r="J335" s="236"/>
      <c r="K335" s="240"/>
      <c r="L335" s="236"/>
      <c r="M335" s="236"/>
      <c r="N335" s="236"/>
      <c r="O335" s="236"/>
      <c r="P335" s="236"/>
      <c r="Q335" s="236"/>
      <c r="R335" s="236"/>
      <c r="S335" s="236"/>
      <c r="T335" s="236"/>
      <c r="U335" s="236"/>
      <c r="V335" s="236"/>
      <c r="W335" s="236"/>
      <c r="X335" s="236"/>
      <c r="Y335" s="236"/>
      <c r="Z335" s="236"/>
      <c r="AA335" s="236"/>
      <c r="AB335" s="236"/>
      <c r="AC335" s="236"/>
      <c r="AD335" s="236"/>
      <c r="AE335" s="236"/>
      <c r="AF335" s="236"/>
      <c r="AG335" s="236"/>
      <c r="AH335" s="236"/>
      <c r="AI335" s="236"/>
      <c r="AJ335" s="236"/>
      <c r="AK335" s="236"/>
      <c r="AL335" s="236"/>
      <c r="AM335" s="242"/>
      <c r="AN335" s="236"/>
      <c r="AO335" s="236"/>
      <c r="AP335" s="236"/>
    </row>
    <row r="336" spans="1:43" x14ac:dyDescent="0.2">
      <c r="A336" s="234" t="s">
        <v>2243</v>
      </c>
      <c r="B336" s="290" t="s">
        <v>2244</v>
      </c>
      <c r="C336" s="290" t="s">
        <v>234</v>
      </c>
      <c r="D336" s="290" t="s">
        <v>234</v>
      </c>
      <c r="E336" s="290"/>
      <c r="F336" s="290"/>
      <c r="G336" s="234"/>
      <c r="H336" s="234"/>
      <c r="I336" s="234"/>
      <c r="J336" s="234">
        <v>1</v>
      </c>
      <c r="K336" s="235"/>
      <c r="L336" s="234"/>
      <c r="M336" s="234">
        <v>1</v>
      </c>
      <c r="N336" s="234"/>
      <c r="O336" s="234"/>
      <c r="P336" s="234"/>
      <c r="Q336" s="234"/>
      <c r="R336" s="234"/>
      <c r="S336" s="234"/>
      <c r="T336" s="234"/>
      <c r="U336" s="234"/>
      <c r="V336" s="234"/>
      <c r="W336" s="234"/>
      <c r="X336" s="234"/>
      <c r="Y336" s="234"/>
      <c r="Z336" s="234"/>
      <c r="AA336" s="234"/>
      <c r="AB336" s="234"/>
      <c r="AC336" s="234"/>
      <c r="AD336" s="234" t="s">
        <v>1821</v>
      </c>
      <c r="AE336" s="234"/>
      <c r="AF336" s="234"/>
      <c r="AG336" s="234"/>
      <c r="AH336" s="234"/>
      <c r="AI336" s="234" t="s">
        <v>1821</v>
      </c>
      <c r="AJ336" s="234"/>
      <c r="AK336" s="234"/>
      <c r="AL336" s="234"/>
      <c r="AM336" s="234"/>
      <c r="AN336" s="234"/>
      <c r="AO336" s="234"/>
      <c r="AP336" s="234"/>
    </row>
    <row r="337" spans="1:43" x14ac:dyDescent="0.2">
      <c r="A337" s="232" t="s">
        <v>2245</v>
      </c>
      <c r="B337" s="264" t="s">
        <v>2245</v>
      </c>
      <c r="C337" s="285" t="s">
        <v>234</v>
      </c>
      <c r="D337" s="285" t="s">
        <v>234</v>
      </c>
      <c r="E337" s="264"/>
      <c r="F337" s="264"/>
      <c r="G337" s="148"/>
      <c r="H337" s="148"/>
      <c r="I337" s="148"/>
      <c r="J337" s="148"/>
      <c r="K337" s="227"/>
      <c r="L337" s="148"/>
      <c r="M337" s="148"/>
      <c r="N337" s="148"/>
      <c r="O337" s="148"/>
      <c r="P337" s="148"/>
      <c r="Q337" s="148"/>
      <c r="R337" s="148"/>
      <c r="S337" s="148"/>
      <c r="T337" s="148"/>
      <c r="U337" s="148"/>
      <c r="V337" s="148"/>
      <c r="W337" s="148"/>
      <c r="X337" s="148"/>
      <c r="Y337" s="227"/>
      <c r="Z337" s="148"/>
      <c r="AA337" s="148"/>
      <c r="AB337" s="148"/>
      <c r="AC337" s="148"/>
      <c r="AD337" s="148">
        <v>1</v>
      </c>
      <c r="AE337" s="148"/>
      <c r="AF337" s="148"/>
      <c r="AG337" s="148"/>
      <c r="AH337" s="148"/>
      <c r="AI337" s="148">
        <v>1</v>
      </c>
      <c r="AJ337" s="148"/>
      <c r="AK337" s="148"/>
      <c r="AL337" s="148"/>
      <c r="AM337" s="147"/>
      <c r="AN337" s="148"/>
      <c r="AO337" s="148"/>
      <c r="AP337" s="148"/>
    </row>
    <row r="338" spans="1:43" x14ac:dyDescent="0.2">
      <c r="A338" s="232" t="s">
        <v>2246</v>
      </c>
      <c r="B338" s="148" t="s">
        <v>2246</v>
      </c>
      <c r="C338" s="148" t="s">
        <v>234</v>
      </c>
      <c r="D338" s="148" t="s">
        <v>234</v>
      </c>
      <c r="E338" s="148"/>
      <c r="F338" s="148"/>
      <c r="G338" s="148"/>
      <c r="H338" s="148"/>
      <c r="I338" s="148"/>
      <c r="J338" s="148">
        <v>1</v>
      </c>
      <c r="K338" s="227"/>
      <c r="L338" s="148"/>
      <c r="M338" s="148"/>
      <c r="N338" s="148"/>
      <c r="O338" s="148"/>
      <c r="P338" s="148"/>
      <c r="Q338" s="148"/>
      <c r="R338" s="148"/>
      <c r="S338" s="148"/>
      <c r="T338" s="148"/>
      <c r="U338" s="148"/>
      <c r="V338" s="148"/>
      <c r="W338" s="148"/>
      <c r="X338" s="148"/>
      <c r="Y338" s="227"/>
      <c r="Z338" s="148"/>
      <c r="AA338" s="148"/>
      <c r="AB338" s="148"/>
      <c r="AC338" s="148"/>
      <c r="AD338" s="148"/>
      <c r="AE338" s="148"/>
      <c r="AF338" s="148"/>
      <c r="AG338" s="148"/>
      <c r="AH338" s="148"/>
      <c r="AI338" s="148"/>
      <c r="AJ338" s="148"/>
      <c r="AK338" s="148"/>
      <c r="AL338" s="148"/>
      <c r="AM338" s="147"/>
      <c r="AN338" s="148"/>
      <c r="AO338" s="148"/>
      <c r="AP338" s="148"/>
    </row>
    <row r="339" spans="1:43" x14ac:dyDescent="0.2">
      <c r="A339" s="232" t="s">
        <v>1429</v>
      </c>
      <c r="B339" s="250" t="s">
        <v>2247</v>
      </c>
      <c r="C339" s="251">
        <v>-1.1000000000000001</v>
      </c>
      <c r="D339" s="251">
        <v>27.7</v>
      </c>
      <c r="E339" s="250"/>
      <c r="F339" s="250"/>
      <c r="G339" s="148"/>
      <c r="H339" s="148"/>
      <c r="I339" s="148"/>
      <c r="J339" s="148"/>
      <c r="K339" s="227"/>
      <c r="L339" s="148"/>
      <c r="M339" s="148"/>
      <c r="N339" s="148"/>
      <c r="O339" s="148"/>
      <c r="P339" s="148"/>
      <c r="Q339" s="148"/>
      <c r="R339" s="148"/>
      <c r="S339" s="148"/>
      <c r="T339" s="148"/>
      <c r="U339" s="148"/>
      <c r="V339" s="148"/>
      <c r="W339" s="148"/>
      <c r="X339" s="148"/>
      <c r="Y339" s="148"/>
      <c r="Z339" s="148"/>
      <c r="AA339" s="148"/>
      <c r="AB339" s="148"/>
      <c r="AC339" s="148"/>
      <c r="AD339" s="148">
        <v>1</v>
      </c>
      <c r="AE339" s="148"/>
      <c r="AF339" s="148"/>
      <c r="AG339" s="148"/>
      <c r="AH339" s="148"/>
      <c r="AI339" s="148">
        <v>1</v>
      </c>
      <c r="AJ339" s="148"/>
      <c r="AK339" s="148"/>
      <c r="AL339" s="148"/>
      <c r="AM339" s="147"/>
      <c r="AN339" s="148"/>
      <c r="AO339" s="148"/>
      <c r="AP339" s="148"/>
    </row>
    <row r="340" spans="1:43" x14ac:dyDescent="0.2">
      <c r="A340" s="232" t="s">
        <v>2248</v>
      </c>
      <c r="B340" s="232" t="s">
        <v>2249</v>
      </c>
      <c r="C340" s="148">
        <v>1</v>
      </c>
      <c r="D340" s="148"/>
      <c r="E340" s="232"/>
      <c r="F340" s="232"/>
      <c r="G340" s="148"/>
      <c r="H340" s="148"/>
      <c r="I340" s="148"/>
      <c r="J340" s="148"/>
      <c r="K340" s="227"/>
      <c r="L340" s="148"/>
      <c r="M340" s="148"/>
      <c r="N340" s="148"/>
      <c r="O340" s="148"/>
      <c r="P340" s="148"/>
      <c r="Q340" s="148"/>
      <c r="R340" s="148"/>
      <c r="S340" s="148"/>
      <c r="T340" s="148"/>
      <c r="U340" s="148"/>
      <c r="V340" s="148"/>
      <c r="W340" s="148"/>
      <c r="X340" s="148"/>
      <c r="Y340" s="148">
        <v>1</v>
      </c>
      <c r="Z340" s="148"/>
      <c r="AA340" s="148"/>
      <c r="AB340" s="148"/>
      <c r="AC340" s="148"/>
      <c r="AD340" s="148"/>
      <c r="AE340" s="148"/>
      <c r="AF340" s="148"/>
      <c r="AG340" s="148"/>
      <c r="AH340" s="148"/>
      <c r="AI340" s="148"/>
      <c r="AJ340" s="148"/>
      <c r="AK340" s="148"/>
      <c r="AL340" s="148">
        <v>1</v>
      </c>
      <c r="AM340" s="147"/>
      <c r="AN340" s="148"/>
      <c r="AO340" s="148"/>
      <c r="AP340" s="148"/>
    </row>
    <row r="341" spans="1:43" x14ac:dyDescent="0.2">
      <c r="A341" s="366" t="s">
        <v>2250</v>
      </c>
      <c r="B341" s="332" t="s">
        <v>2251</v>
      </c>
      <c r="C341" s="367" t="s">
        <v>2252</v>
      </c>
      <c r="D341" s="148" t="s">
        <v>234</v>
      </c>
      <c r="E341" s="232"/>
      <c r="F341" s="232"/>
      <c r="G341" s="148"/>
      <c r="H341" s="148"/>
      <c r="I341" s="148"/>
      <c r="J341" s="148"/>
      <c r="K341" s="368">
        <v>1</v>
      </c>
      <c r="L341" s="148"/>
      <c r="M341" s="148"/>
      <c r="N341" s="148"/>
      <c r="O341" s="148"/>
      <c r="P341" s="148"/>
      <c r="Q341" s="148"/>
      <c r="R341" s="148"/>
      <c r="S341" s="148"/>
      <c r="T341" s="148"/>
      <c r="U341" s="148"/>
      <c r="V341" s="148"/>
      <c r="W341" s="148"/>
      <c r="X341" s="148"/>
      <c r="Y341" s="148"/>
      <c r="Z341" s="148"/>
      <c r="AA341" s="148"/>
      <c r="AB341" s="148"/>
      <c r="AC341" s="148"/>
      <c r="AD341" s="148"/>
      <c r="AE341" s="148"/>
      <c r="AF341" s="148"/>
      <c r="AG341" s="148"/>
      <c r="AH341" s="148"/>
      <c r="AI341" s="148"/>
      <c r="AJ341" s="148"/>
      <c r="AK341" s="148"/>
      <c r="AL341" s="148"/>
      <c r="AM341" s="147"/>
      <c r="AN341" s="148"/>
      <c r="AO341" s="148"/>
      <c r="AP341" s="148"/>
    </row>
    <row r="342" spans="1:43" x14ac:dyDescent="0.2">
      <c r="A342" s="299" t="s">
        <v>2253</v>
      </c>
      <c r="B342" s="369" t="s">
        <v>2254</v>
      </c>
      <c r="C342" s="265" t="s">
        <v>234</v>
      </c>
      <c r="D342" s="265" t="s">
        <v>234</v>
      </c>
      <c r="E342" s="264"/>
      <c r="F342" s="264"/>
      <c r="G342" s="148"/>
      <c r="H342" s="148"/>
      <c r="I342" s="148"/>
      <c r="J342" s="148"/>
      <c r="K342" s="227"/>
      <c r="L342" s="148"/>
      <c r="M342" s="148"/>
      <c r="N342" s="148"/>
      <c r="O342" s="148"/>
      <c r="P342" s="148"/>
      <c r="Q342" s="148"/>
      <c r="R342" s="148"/>
      <c r="S342" s="148"/>
      <c r="T342" s="148"/>
      <c r="U342" s="148"/>
      <c r="V342" s="148"/>
      <c r="W342" s="148"/>
      <c r="X342" s="148"/>
      <c r="Y342" s="227"/>
      <c r="Z342" s="148"/>
      <c r="AA342" s="148"/>
      <c r="AB342" s="148"/>
      <c r="AC342" s="148"/>
      <c r="AD342" s="148">
        <v>1</v>
      </c>
      <c r="AE342" s="148"/>
      <c r="AF342" s="148"/>
      <c r="AG342" s="148"/>
      <c r="AH342" s="148"/>
      <c r="AI342" s="148">
        <v>1</v>
      </c>
      <c r="AJ342" s="148"/>
      <c r="AK342" s="148"/>
      <c r="AL342" s="148"/>
      <c r="AM342" s="147"/>
      <c r="AN342" s="148"/>
      <c r="AO342" s="148"/>
      <c r="AP342" s="148"/>
      <c r="AQ342" s="120" t="s">
        <v>2255</v>
      </c>
    </row>
    <row r="343" spans="1:43" x14ac:dyDescent="0.2">
      <c r="A343" s="232" t="s">
        <v>2256</v>
      </c>
      <c r="B343" s="232" t="s">
        <v>1376</v>
      </c>
      <c r="C343" s="148">
        <v>7.3</v>
      </c>
      <c r="D343" s="148">
        <v>21.9</v>
      </c>
      <c r="E343" s="232"/>
      <c r="F343" s="232"/>
      <c r="G343" s="148"/>
      <c r="H343" s="148"/>
      <c r="I343" s="148">
        <v>1</v>
      </c>
      <c r="J343" s="148"/>
      <c r="K343" s="227"/>
      <c r="L343" s="148"/>
      <c r="M343" s="148"/>
      <c r="N343" s="148"/>
      <c r="O343" s="148">
        <v>2</v>
      </c>
      <c r="P343" s="148">
        <v>1</v>
      </c>
      <c r="Q343" s="148">
        <v>1</v>
      </c>
      <c r="R343" s="148">
        <v>1</v>
      </c>
      <c r="S343" s="148">
        <v>1</v>
      </c>
      <c r="T343" s="148"/>
      <c r="U343" s="148"/>
      <c r="V343" s="148"/>
      <c r="W343" s="148"/>
      <c r="X343" s="148"/>
      <c r="Y343" s="148">
        <v>1</v>
      </c>
      <c r="Z343" s="148"/>
      <c r="AA343" s="148"/>
      <c r="AB343" s="148">
        <v>1</v>
      </c>
      <c r="AC343" s="148"/>
      <c r="AD343" s="148">
        <v>1</v>
      </c>
      <c r="AE343" s="148"/>
      <c r="AF343" s="148"/>
      <c r="AG343" s="148">
        <v>1</v>
      </c>
      <c r="AH343" s="148">
        <v>1</v>
      </c>
      <c r="AI343" s="148">
        <v>1</v>
      </c>
      <c r="AJ343" s="148"/>
      <c r="AK343" s="148"/>
      <c r="AL343" s="148">
        <v>1</v>
      </c>
      <c r="AM343" s="147">
        <v>1</v>
      </c>
      <c r="AN343" s="148">
        <v>1</v>
      </c>
      <c r="AO343" s="148"/>
      <c r="AP343" s="148"/>
    </row>
    <row r="344" spans="1:43" s="243" customFormat="1" x14ac:dyDescent="0.2">
      <c r="A344" s="253" t="s">
        <v>2257</v>
      </c>
      <c r="B344" s="272" t="s">
        <v>1376</v>
      </c>
      <c r="C344" s="262" t="s">
        <v>854</v>
      </c>
      <c r="D344" s="262" t="s">
        <v>854</v>
      </c>
      <c r="E344" s="272"/>
      <c r="F344" s="272"/>
      <c r="G344" s="236"/>
      <c r="H344" s="236"/>
      <c r="I344" s="236"/>
      <c r="J344" s="236"/>
      <c r="K344" s="240"/>
      <c r="L344" s="236"/>
      <c r="M344" s="236"/>
      <c r="N344" s="236"/>
      <c r="O344" s="236"/>
      <c r="P344" s="241" t="s">
        <v>984</v>
      </c>
      <c r="Q344" s="241" t="s">
        <v>984</v>
      </c>
      <c r="R344" s="241" t="s">
        <v>984</v>
      </c>
      <c r="S344" s="236"/>
      <c r="T344" s="236"/>
      <c r="U344" s="236"/>
      <c r="V344" s="236"/>
      <c r="W344" s="236"/>
      <c r="X344" s="236"/>
      <c r="Y344" s="236"/>
      <c r="Z344" s="236"/>
      <c r="AA344" s="236"/>
      <c r="AB344" s="236"/>
      <c r="AC344" s="236"/>
      <c r="AD344" s="236"/>
      <c r="AE344" s="236"/>
      <c r="AF344" s="236"/>
      <c r="AG344" s="236"/>
      <c r="AH344" s="236"/>
      <c r="AI344" s="236"/>
      <c r="AJ344" s="236"/>
      <c r="AK344" s="236"/>
      <c r="AL344" s="236"/>
      <c r="AM344" s="242"/>
      <c r="AN344" s="236"/>
      <c r="AO344" s="236"/>
      <c r="AP344" s="236"/>
    </row>
    <row r="345" spans="1:43" s="243" customFormat="1" x14ac:dyDescent="0.2">
      <c r="A345" s="237" t="s">
        <v>2258</v>
      </c>
      <c r="B345" s="239" t="s">
        <v>1376</v>
      </c>
      <c r="C345" s="238" t="s">
        <v>854</v>
      </c>
      <c r="D345" s="238" t="s">
        <v>854</v>
      </c>
      <c r="E345" s="239"/>
      <c r="F345" s="239"/>
      <c r="G345" s="236"/>
      <c r="H345" s="236"/>
      <c r="I345" s="236"/>
      <c r="J345" s="236"/>
      <c r="K345" s="240"/>
      <c r="L345" s="236"/>
      <c r="M345" s="236"/>
      <c r="N345" s="236"/>
      <c r="O345" s="236"/>
      <c r="P345" s="236"/>
      <c r="Q345" s="236"/>
      <c r="R345" s="236"/>
      <c r="S345" s="236"/>
      <c r="T345" s="236"/>
      <c r="U345" s="236"/>
      <c r="V345" s="236"/>
      <c r="W345" s="236"/>
      <c r="X345" s="236"/>
      <c r="Y345" s="236"/>
      <c r="Z345" s="236"/>
      <c r="AA345" s="236"/>
      <c r="AB345" s="236"/>
      <c r="AC345" s="236"/>
      <c r="AD345" s="236"/>
      <c r="AE345" s="236"/>
      <c r="AF345" s="236"/>
      <c r="AG345" s="236"/>
      <c r="AH345" s="236"/>
      <c r="AI345" s="236"/>
      <c r="AJ345" s="236"/>
      <c r="AK345" s="236"/>
      <c r="AL345" s="236"/>
      <c r="AM345" s="242"/>
      <c r="AN345" s="241" t="s">
        <v>984</v>
      </c>
      <c r="AO345" s="236"/>
      <c r="AP345" s="236"/>
    </row>
    <row r="346" spans="1:43" s="243" customFormat="1" x14ac:dyDescent="0.2">
      <c r="A346" s="237" t="s">
        <v>2259</v>
      </c>
      <c r="B346" s="239" t="s">
        <v>1376</v>
      </c>
      <c r="C346" s="238" t="s">
        <v>854</v>
      </c>
      <c r="D346" s="238" t="s">
        <v>854</v>
      </c>
      <c r="E346" s="239"/>
      <c r="F346" s="239"/>
      <c r="G346" s="236"/>
      <c r="H346" s="236"/>
      <c r="I346" s="236"/>
      <c r="J346" s="236"/>
      <c r="K346" s="240"/>
      <c r="L346" s="236"/>
      <c r="M346" s="236"/>
      <c r="N346" s="236"/>
      <c r="O346" s="241" t="s">
        <v>984</v>
      </c>
      <c r="P346" s="236"/>
      <c r="Q346" s="236"/>
      <c r="R346" s="236"/>
      <c r="S346" s="236"/>
      <c r="T346" s="236"/>
      <c r="U346" s="236"/>
      <c r="V346" s="236"/>
      <c r="W346" s="236"/>
      <c r="X346" s="236"/>
      <c r="Y346" s="236"/>
      <c r="Z346" s="236"/>
      <c r="AA346" s="236"/>
      <c r="AB346" s="236"/>
      <c r="AC346" s="236"/>
      <c r="AD346" s="236"/>
      <c r="AE346" s="236"/>
      <c r="AF346" s="236"/>
      <c r="AG346" s="236"/>
      <c r="AH346" s="236"/>
      <c r="AI346" s="236"/>
      <c r="AJ346" s="236"/>
      <c r="AK346" s="236"/>
      <c r="AL346" s="236"/>
      <c r="AM346" s="242"/>
      <c r="AN346" s="236"/>
      <c r="AO346" s="236"/>
      <c r="AP346" s="236"/>
    </row>
    <row r="347" spans="1:43" s="243" customFormat="1" x14ac:dyDescent="0.2">
      <c r="A347" s="237" t="s">
        <v>2260</v>
      </c>
      <c r="B347" s="239" t="s">
        <v>1376</v>
      </c>
      <c r="C347" s="238" t="s">
        <v>854</v>
      </c>
      <c r="D347" s="238" t="s">
        <v>854</v>
      </c>
      <c r="E347" s="239"/>
      <c r="F347" s="239"/>
      <c r="G347" s="236"/>
      <c r="H347" s="236"/>
      <c r="I347" s="236"/>
      <c r="J347" s="236"/>
      <c r="K347" s="240"/>
      <c r="L347" s="236"/>
      <c r="M347" s="236"/>
      <c r="N347" s="236"/>
      <c r="O347" s="241" t="s">
        <v>984</v>
      </c>
      <c r="P347" s="236"/>
      <c r="Q347" s="236"/>
      <c r="R347" s="236"/>
      <c r="S347" s="236"/>
      <c r="T347" s="236"/>
      <c r="U347" s="236"/>
      <c r="V347" s="236"/>
      <c r="W347" s="236"/>
      <c r="X347" s="236"/>
      <c r="Y347" s="236"/>
      <c r="Z347" s="236"/>
      <c r="AA347" s="236"/>
      <c r="AB347" s="241" t="s">
        <v>984</v>
      </c>
      <c r="AC347" s="236"/>
      <c r="AD347" s="236"/>
      <c r="AE347" s="236"/>
      <c r="AF347" s="236"/>
      <c r="AG347" s="236"/>
      <c r="AH347" s="236"/>
      <c r="AI347" s="236"/>
      <c r="AJ347" s="236"/>
      <c r="AK347" s="236"/>
      <c r="AL347" s="236"/>
      <c r="AM347" s="242"/>
      <c r="AN347" s="236"/>
      <c r="AO347" s="236"/>
      <c r="AP347" s="236"/>
    </row>
    <row r="348" spans="1:43" x14ac:dyDescent="0.2">
      <c r="F348" s="223"/>
      <c r="Y348" s="370"/>
    </row>
    <row r="349" spans="1:43" s="371" customFormat="1" x14ac:dyDescent="0.2">
      <c r="B349" s="372"/>
      <c r="C349" s="373"/>
      <c r="D349" s="373"/>
      <c r="E349" s="373"/>
      <c r="F349" s="374" t="s">
        <v>2261</v>
      </c>
      <c r="G349" s="373"/>
      <c r="H349" s="373">
        <v>37</v>
      </c>
      <c r="I349" s="373"/>
      <c r="J349" s="373">
        <v>54</v>
      </c>
      <c r="K349" s="375">
        <v>18</v>
      </c>
      <c r="L349" s="373"/>
      <c r="M349" s="373">
        <v>40</v>
      </c>
      <c r="N349" s="373"/>
      <c r="O349" s="373"/>
      <c r="P349" s="373"/>
      <c r="Q349" s="373"/>
      <c r="R349" s="373">
        <v>22</v>
      </c>
      <c r="S349" s="373">
        <v>35</v>
      </c>
      <c r="T349" s="373"/>
      <c r="U349" s="373"/>
      <c r="V349" s="373"/>
      <c r="W349" s="373"/>
      <c r="X349" s="373"/>
      <c r="Y349" s="375"/>
      <c r="Z349" s="373"/>
      <c r="AA349" s="373"/>
      <c r="AB349" s="373"/>
      <c r="AC349" s="373"/>
      <c r="AD349" s="373"/>
      <c r="AE349" s="373"/>
      <c r="AF349" s="373"/>
      <c r="AG349" s="373"/>
      <c r="AH349" s="373"/>
      <c r="AI349" s="373"/>
      <c r="AJ349" s="373"/>
      <c r="AK349" s="373"/>
      <c r="AL349" s="373"/>
      <c r="AN349" s="373"/>
      <c r="AO349" s="373"/>
      <c r="AP349" s="373"/>
    </row>
    <row r="350" spans="1:43" s="371" customFormat="1" x14ac:dyDescent="0.2">
      <c r="A350" s="373"/>
      <c r="B350" s="372"/>
      <c r="C350" s="373"/>
      <c r="D350" s="373"/>
      <c r="E350" s="373"/>
      <c r="F350" s="374" t="s">
        <v>2262</v>
      </c>
      <c r="G350" s="373"/>
      <c r="H350" s="373">
        <v>22</v>
      </c>
      <c r="I350" s="373"/>
      <c r="J350" s="373">
        <v>37</v>
      </c>
      <c r="K350" s="375">
        <v>11</v>
      </c>
      <c r="L350" s="373"/>
      <c r="M350" s="373">
        <v>21</v>
      </c>
      <c r="N350" s="373"/>
      <c r="O350" s="373"/>
      <c r="P350" s="373"/>
      <c r="Q350" s="373"/>
      <c r="R350" s="373">
        <v>16</v>
      </c>
      <c r="S350" s="373">
        <v>29</v>
      </c>
      <c r="T350" s="373"/>
      <c r="U350" s="373"/>
      <c r="V350" s="373"/>
      <c r="W350" s="373"/>
      <c r="X350" s="373"/>
      <c r="Y350" s="375"/>
      <c r="Z350" s="373"/>
      <c r="AA350" s="373"/>
      <c r="AB350" s="373"/>
      <c r="AC350" s="373"/>
      <c r="AD350" s="373"/>
      <c r="AE350" s="373"/>
      <c r="AF350" s="373"/>
      <c r="AG350" s="373"/>
      <c r="AH350" s="373"/>
      <c r="AI350" s="373"/>
      <c r="AJ350" s="373"/>
      <c r="AK350" s="373"/>
      <c r="AL350" s="373"/>
      <c r="AN350" s="373"/>
      <c r="AO350" s="373"/>
      <c r="AP350" s="373"/>
    </row>
    <row r="351" spans="1:43" s="371" customFormat="1" x14ac:dyDescent="0.2">
      <c r="A351" s="373"/>
      <c r="B351" s="372"/>
      <c r="C351" s="373"/>
      <c r="D351" s="373"/>
      <c r="E351" s="373"/>
      <c r="F351" s="374" t="s">
        <v>2263</v>
      </c>
      <c r="G351" s="373"/>
      <c r="H351" s="373">
        <v>19</v>
      </c>
      <c r="I351" s="373"/>
      <c r="J351" s="373">
        <v>30</v>
      </c>
      <c r="K351" s="375"/>
      <c r="L351" s="373"/>
      <c r="M351" s="373">
        <v>15</v>
      </c>
      <c r="N351" s="373"/>
      <c r="O351" s="373"/>
      <c r="P351" s="373"/>
      <c r="Q351" s="373"/>
      <c r="R351" s="373">
        <v>14</v>
      </c>
      <c r="S351" s="373">
        <v>23</v>
      </c>
      <c r="T351" s="373"/>
      <c r="U351" s="373"/>
      <c r="V351" s="373"/>
      <c r="W351" s="373"/>
      <c r="X351" s="373"/>
      <c r="Y351" s="375"/>
      <c r="Z351" s="373"/>
      <c r="AA351" s="373"/>
      <c r="AB351" s="373"/>
      <c r="AC351" s="373"/>
      <c r="AD351" s="373"/>
      <c r="AE351" s="373"/>
      <c r="AF351" s="373"/>
      <c r="AG351" s="373"/>
      <c r="AH351" s="373"/>
      <c r="AI351" s="373"/>
      <c r="AJ351" s="373"/>
      <c r="AK351" s="373"/>
      <c r="AL351" s="373"/>
      <c r="AN351" s="373"/>
      <c r="AO351" s="373"/>
      <c r="AP351" s="373"/>
    </row>
    <row r="352" spans="1:43" s="383" customFormat="1" x14ac:dyDescent="0.25">
      <c r="A352" s="376"/>
      <c r="B352" s="377"/>
      <c r="C352" s="376"/>
      <c r="D352" s="376"/>
      <c r="E352" s="376"/>
      <c r="F352" s="378" t="s">
        <v>2264</v>
      </c>
      <c r="G352" s="376">
        <v>11.5</v>
      </c>
      <c r="H352" s="379">
        <v>13.3</v>
      </c>
      <c r="I352" s="376">
        <v>11.5</v>
      </c>
      <c r="J352" s="376">
        <v>15.7</v>
      </c>
      <c r="K352" s="380">
        <v>14</v>
      </c>
      <c r="L352" s="379">
        <v>15.7</v>
      </c>
      <c r="M352" s="376">
        <v>9.4</v>
      </c>
      <c r="N352" s="376">
        <v>15.7</v>
      </c>
      <c r="O352" s="376">
        <v>15.6</v>
      </c>
      <c r="P352" s="376">
        <v>15.6</v>
      </c>
      <c r="Q352" s="376">
        <v>15.7</v>
      </c>
      <c r="R352" s="376">
        <v>15.7</v>
      </c>
      <c r="S352" s="376">
        <v>13.3</v>
      </c>
      <c r="T352" s="376">
        <v>11.5</v>
      </c>
      <c r="U352" s="379">
        <v>13.3</v>
      </c>
      <c r="V352" s="376">
        <v>15.7</v>
      </c>
      <c r="W352" s="376">
        <v>13.3</v>
      </c>
      <c r="X352" s="376">
        <v>11.6</v>
      </c>
      <c r="Y352" s="381">
        <v>15.6</v>
      </c>
      <c r="Z352" s="376">
        <v>16.5</v>
      </c>
      <c r="AA352" s="376">
        <v>9.6999999999999993</v>
      </c>
      <c r="AB352" s="379">
        <v>11.6</v>
      </c>
      <c r="AC352" s="376">
        <v>9.6999999999999993</v>
      </c>
      <c r="AD352" s="376">
        <v>15.7</v>
      </c>
      <c r="AE352" s="376">
        <v>17.2</v>
      </c>
      <c r="AF352" s="376">
        <v>15.7</v>
      </c>
      <c r="AG352" s="376">
        <v>11.5</v>
      </c>
      <c r="AH352" s="376">
        <v>15.7</v>
      </c>
      <c r="AI352" s="376">
        <v>15.7</v>
      </c>
      <c r="AJ352" s="376">
        <v>9.1</v>
      </c>
      <c r="AK352" s="379">
        <v>11.6</v>
      </c>
      <c r="AL352" s="382">
        <v>14</v>
      </c>
      <c r="AM352" s="383">
        <v>9.6999999999999993</v>
      </c>
      <c r="AN352" s="376">
        <v>15.7</v>
      </c>
      <c r="AO352" s="379">
        <v>11.6</v>
      </c>
      <c r="AP352" s="376">
        <v>9.4</v>
      </c>
    </row>
    <row r="353" spans="1:42" s="383" customFormat="1" x14ac:dyDescent="0.25">
      <c r="A353" s="376"/>
      <c r="B353" s="377"/>
      <c r="C353" s="376"/>
      <c r="D353" s="376"/>
      <c r="E353" s="376"/>
      <c r="F353" s="378" t="s">
        <v>2265</v>
      </c>
      <c r="G353" s="376">
        <v>20.8</v>
      </c>
      <c r="H353" s="379">
        <v>18.399999999999999</v>
      </c>
      <c r="I353" s="376">
        <v>20.8</v>
      </c>
      <c r="J353" s="376">
        <v>16.100000000000001</v>
      </c>
      <c r="K353" s="381">
        <v>20.8</v>
      </c>
      <c r="L353" s="379">
        <v>22.2</v>
      </c>
      <c r="M353" s="376">
        <v>20.8</v>
      </c>
      <c r="N353" s="376">
        <v>18.399999999999999</v>
      </c>
      <c r="O353" s="376">
        <v>20.8</v>
      </c>
      <c r="P353" s="376">
        <v>21.1</v>
      </c>
      <c r="Q353" s="376">
        <v>20.8</v>
      </c>
      <c r="R353" s="376">
        <v>18.399999999999999</v>
      </c>
      <c r="S353" s="376">
        <v>20.8</v>
      </c>
      <c r="T353" s="376">
        <v>21.9</v>
      </c>
      <c r="U353" s="379">
        <v>21.1</v>
      </c>
      <c r="V353" s="376">
        <v>16.100000000000001</v>
      </c>
      <c r="W353" s="376">
        <v>18.399999999999999</v>
      </c>
      <c r="X353" s="376">
        <v>16.100000000000001</v>
      </c>
      <c r="Y353" s="381">
        <v>16.100000000000001</v>
      </c>
      <c r="Z353" s="376">
        <v>18.399999999999999</v>
      </c>
      <c r="AA353" s="376">
        <v>23.9</v>
      </c>
      <c r="AB353" s="379">
        <v>18.399999999999999</v>
      </c>
      <c r="AC353" s="376">
        <v>21.7</v>
      </c>
      <c r="AD353" s="376">
        <v>16.100000000000001</v>
      </c>
      <c r="AE353" s="376">
        <v>20.8</v>
      </c>
      <c r="AF353" s="376">
        <v>16.100000000000001</v>
      </c>
      <c r="AG353" s="376">
        <v>16.100000000000001</v>
      </c>
      <c r="AH353" s="376">
        <v>18.399999999999999</v>
      </c>
      <c r="AI353" s="376">
        <v>16.100000000000001</v>
      </c>
      <c r="AJ353" s="376">
        <v>16.100000000000001</v>
      </c>
      <c r="AK353" s="379">
        <v>18.399999999999999</v>
      </c>
      <c r="AL353" s="376">
        <v>16.100000000000001</v>
      </c>
      <c r="AM353" s="383">
        <v>16.100000000000001</v>
      </c>
      <c r="AN353" s="376">
        <v>18.399999999999999</v>
      </c>
      <c r="AO353" s="379">
        <v>18.399999999999999</v>
      </c>
      <c r="AP353" s="376">
        <v>21.7</v>
      </c>
    </row>
    <row r="354" spans="1:42" s="383" customFormat="1" x14ac:dyDescent="0.25">
      <c r="A354" s="376"/>
      <c r="B354" s="377"/>
      <c r="C354" s="376"/>
      <c r="D354" s="376"/>
      <c r="E354" s="376"/>
      <c r="F354" s="378" t="s">
        <v>2266</v>
      </c>
      <c r="G354" s="376">
        <f>G352</f>
        <v>11.5</v>
      </c>
      <c r="H354" s="384">
        <v>13.6</v>
      </c>
      <c r="I354" s="376">
        <f>I352</f>
        <v>11.5</v>
      </c>
      <c r="J354" s="376">
        <f>J352</f>
        <v>15.7</v>
      </c>
      <c r="K354" s="385">
        <v>15.7</v>
      </c>
      <c r="L354" s="383">
        <f>L352</f>
        <v>15.7</v>
      </c>
      <c r="M354" s="383">
        <f>M352</f>
        <v>9.4</v>
      </c>
      <c r="N354" s="383">
        <f>N352</f>
        <v>15.7</v>
      </c>
      <c r="O354" s="383">
        <f>O352</f>
        <v>15.6</v>
      </c>
      <c r="P354" s="383">
        <f>P352</f>
        <v>15.6</v>
      </c>
      <c r="Q354" s="383">
        <f t="shared" ref="Q354:T355" si="1">Q352</f>
        <v>15.7</v>
      </c>
      <c r="R354" s="386">
        <v>16.8</v>
      </c>
      <c r="S354" s="384">
        <v>13.9</v>
      </c>
      <c r="T354" s="383">
        <f t="shared" si="1"/>
        <v>11.5</v>
      </c>
      <c r="U354" s="383">
        <f>U352</f>
        <v>13.3</v>
      </c>
      <c r="V354" s="383">
        <f>V352</f>
        <v>15.7</v>
      </c>
      <c r="W354" s="384">
        <v>13.6</v>
      </c>
      <c r="X354" s="384">
        <v>12.5</v>
      </c>
      <c r="Y354" s="387">
        <v>14</v>
      </c>
      <c r="Z354" s="383">
        <f>Z352</f>
        <v>16.5</v>
      </c>
      <c r="AA354" s="384">
        <v>12.5</v>
      </c>
      <c r="AB354" s="383">
        <f>AB352</f>
        <v>11.6</v>
      </c>
      <c r="AC354" s="384">
        <v>9.4</v>
      </c>
      <c r="AD354" s="383">
        <f>AD352</f>
        <v>15.7</v>
      </c>
      <c r="AE354" s="613">
        <v>15.7</v>
      </c>
      <c r="AF354" s="613"/>
      <c r="AG354" s="383">
        <f t="shared" ref="AG354:AM355" si="2">AG352</f>
        <v>11.5</v>
      </c>
      <c r="AH354" s="383">
        <f t="shared" si="2"/>
        <v>15.7</v>
      </c>
      <c r="AI354" s="383">
        <f t="shared" si="2"/>
        <v>15.7</v>
      </c>
      <c r="AJ354" s="383">
        <f t="shared" si="2"/>
        <v>9.1</v>
      </c>
      <c r="AK354" s="383">
        <f t="shared" si="2"/>
        <v>11.6</v>
      </c>
      <c r="AL354" s="388">
        <f t="shared" si="2"/>
        <v>14</v>
      </c>
      <c r="AM354" s="384">
        <v>12.5</v>
      </c>
      <c r="AN354" s="383">
        <f t="shared" ref="AN354:AP355" si="3">AN352</f>
        <v>15.7</v>
      </c>
      <c r="AO354" s="383">
        <f t="shared" si="3"/>
        <v>11.6</v>
      </c>
      <c r="AP354" s="383">
        <f t="shared" si="3"/>
        <v>9.4</v>
      </c>
    </row>
    <row r="355" spans="1:42" s="383" customFormat="1" x14ac:dyDescent="0.25">
      <c r="A355" s="376"/>
      <c r="B355" s="377"/>
      <c r="C355" s="376"/>
      <c r="D355" s="376"/>
      <c r="E355" s="376"/>
      <c r="F355" s="378" t="s">
        <v>2267</v>
      </c>
      <c r="G355" s="376">
        <f>G353</f>
        <v>20.8</v>
      </c>
      <c r="H355" s="383">
        <v>18.399999999999999</v>
      </c>
      <c r="I355" s="376">
        <f>I353</f>
        <v>20.8</v>
      </c>
      <c r="J355" s="376">
        <f>J353</f>
        <v>16.100000000000001</v>
      </c>
      <c r="K355" s="381">
        <f>K353</f>
        <v>20.8</v>
      </c>
      <c r="L355" s="383">
        <f>L353</f>
        <v>22.2</v>
      </c>
      <c r="M355" s="386">
        <v>16.5</v>
      </c>
      <c r="N355" s="383">
        <f>N353</f>
        <v>18.399999999999999</v>
      </c>
      <c r="O355" s="383">
        <f>O353</f>
        <v>20.8</v>
      </c>
      <c r="P355" s="383">
        <f>P353</f>
        <v>21.1</v>
      </c>
      <c r="Q355" s="383">
        <f t="shared" si="1"/>
        <v>20.8</v>
      </c>
      <c r="R355" s="383">
        <f t="shared" si="1"/>
        <v>18.399999999999999</v>
      </c>
      <c r="S355" s="384">
        <v>19.2</v>
      </c>
      <c r="T355" s="384">
        <v>21.7</v>
      </c>
      <c r="U355" s="383">
        <f>U353</f>
        <v>21.1</v>
      </c>
      <c r="V355" s="383">
        <f>V353</f>
        <v>16.100000000000001</v>
      </c>
      <c r="W355" s="383">
        <f>W353</f>
        <v>18.399999999999999</v>
      </c>
      <c r="X355" s="383">
        <f>X353</f>
        <v>16.100000000000001</v>
      </c>
      <c r="Y355" s="389">
        <f>Y353</f>
        <v>16.100000000000001</v>
      </c>
      <c r="Z355" s="386">
        <v>16.5</v>
      </c>
      <c r="AA355" s="384">
        <v>21.1</v>
      </c>
      <c r="AB355" s="383">
        <f>AB353</f>
        <v>18.399999999999999</v>
      </c>
      <c r="AC355" s="383">
        <f>AC353</f>
        <v>21.7</v>
      </c>
      <c r="AD355" s="383">
        <f>AD353</f>
        <v>16.100000000000001</v>
      </c>
      <c r="AE355" s="613">
        <v>20.8</v>
      </c>
      <c r="AF355" s="613"/>
      <c r="AG355" s="384">
        <v>15.8</v>
      </c>
      <c r="AH355" s="383">
        <f t="shared" si="2"/>
        <v>18.399999999999999</v>
      </c>
      <c r="AI355" s="383">
        <f t="shared" si="2"/>
        <v>16.100000000000001</v>
      </c>
      <c r="AJ355" s="383">
        <f t="shared" si="2"/>
        <v>16.100000000000001</v>
      </c>
      <c r="AK355" s="383">
        <f t="shared" si="2"/>
        <v>18.399999999999999</v>
      </c>
      <c r="AL355" s="388">
        <f t="shared" si="2"/>
        <v>16.100000000000001</v>
      </c>
      <c r="AM355" s="383">
        <f t="shared" si="2"/>
        <v>16.100000000000001</v>
      </c>
      <c r="AN355" s="383">
        <f t="shared" si="3"/>
        <v>18.399999999999999</v>
      </c>
      <c r="AO355" s="383">
        <f t="shared" si="3"/>
        <v>18.399999999999999</v>
      </c>
      <c r="AP355" s="383">
        <f t="shared" si="3"/>
        <v>21.7</v>
      </c>
    </row>
    <row r="356" spans="1:42" x14ac:dyDescent="0.2">
      <c r="E356" s="390" t="s">
        <v>2268</v>
      </c>
      <c r="F356" s="223"/>
      <c r="AD356" s="223" t="s">
        <v>2269</v>
      </c>
    </row>
    <row r="357" spans="1:42" x14ac:dyDescent="0.2">
      <c r="E357" s="391" t="s">
        <v>2270</v>
      </c>
    </row>
    <row r="358" spans="1:42" x14ac:dyDescent="0.2">
      <c r="E358" s="392" t="s">
        <v>2271</v>
      </c>
    </row>
    <row r="360" spans="1:42" x14ac:dyDescent="0.2">
      <c r="A360" s="223" t="s">
        <v>2272</v>
      </c>
    </row>
    <row r="361" spans="1:42" ht="14.25" x14ac:dyDescent="0.2">
      <c r="A361" s="346" t="s">
        <v>2273</v>
      </c>
    </row>
  </sheetData>
  <autoFilter ref="A3:AQ347"/>
  <mergeCells count="44">
    <mergeCell ref="AD1:AG1"/>
    <mergeCell ref="AI1:AP1"/>
    <mergeCell ref="E2:F2"/>
    <mergeCell ref="G2:G3"/>
    <mergeCell ref="H2:H3"/>
    <mergeCell ref="I2:I3"/>
    <mergeCell ref="O2:O3"/>
    <mergeCell ref="V2:V3"/>
    <mergeCell ref="W2:W3"/>
    <mergeCell ref="X2:X3"/>
    <mergeCell ref="Y2:Y3"/>
    <mergeCell ref="Z2:Z3"/>
    <mergeCell ref="AB2:AB3"/>
    <mergeCell ref="AC2:AC3"/>
    <mergeCell ref="AD2:AD3"/>
    <mergeCell ref="AE2:AF3"/>
    <mergeCell ref="C1:D2"/>
    <mergeCell ref="G1:P1"/>
    <mergeCell ref="Q1:S1"/>
    <mergeCell ref="T1:AC1"/>
    <mergeCell ref="J2:J3"/>
    <mergeCell ref="K2:K3"/>
    <mergeCell ref="L2:L3"/>
    <mergeCell ref="M2:M3"/>
    <mergeCell ref="N2:N3"/>
    <mergeCell ref="AA2:AA3"/>
    <mergeCell ref="P2:P3"/>
    <mergeCell ref="Q2:Q3"/>
    <mergeCell ref="R2:R3"/>
    <mergeCell ref="S2:S3"/>
    <mergeCell ref="T2:T3"/>
    <mergeCell ref="U2:U3"/>
    <mergeCell ref="AG2:AG3"/>
    <mergeCell ref="AO2:AO3"/>
    <mergeCell ref="AP2:AP3"/>
    <mergeCell ref="AE354:AF354"/>
    <mergeCell ref="AE355:AF355"/>
    <mergeCell ref="AI2:AI3"/>
    <mergeCell ref="AJ2:AJ3"/>
    <mergeCell ref="AK2:AK3"/>
    <mergeCell ref="AL2:AL3"/>
    <mergeCell ref="AM2:AM3"/>
    <mergeCell ref="AN2:AN3"/>
    <mergeCell ref="AH2:AH3"/>
  </mergeCells>
  <pageMargins left="0.78740157499999996" right="0.78740157499999996" top="0.984251969" bottom="0.984251969" header="0.5" footer="0.5"/>
  <pageSetup orientation="portrait" verticalDpi="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guide &amp; overview</vt:lpstr>
      <vt:lpstr>Akgün &amp; al. 2007, Soma Basin</vt:lpstr>
      <vt:lpstr>Alcalde Olivares &amp; al. 2004</vt:lpstr>
      <vt:lpstr>Bozukov et al. 2009, err.</vt:lpstr>
      <vt:lpstr>Bruch &amp; Zhilin 2007</vt:lpstr>
      <vt:lpstr>Figueiral et al. 1999</vt:lpstr>
      <vt:lpstr>Ivanov &amp; al. 2007</vt:lpstr>
      <vt:lpstr>Jacques et al. 2010</vt:lpstr>
      <vt:lpstr>Liu &amp; al. 2010</vt:lpstr>
      <vt:lpstr>Utescher &amp; al. 2009</vt:lpstr>
      <vt:lpstr>Wang &amp; al. 2010, Jijuntun</vt:lpstr>
      <vt:lpstr>Wang &amp; al., 2010, palynofloras</vt:lpstr>
      <vt:lpstr>Xia &amp; al. 2009</vt:lpstr>
      <vt:lpstr>Xu &amp; al. 2008</vt:lpstr>
      <vt:lpstr>Yao &amp; al. 2009</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 Weazel</dc:creator>
  <cp:lastModifiedBy>Cat Weazel</cp:lastModifiedBy>
  <dcterms:created xsi:type="dcterms:W3CDTF">2011-04-13T09:55:04Z</dcterms:created>
  <dcterms:modified xsi:type="dcterms:W3CDTF">2011-11-02T17:52:16Z</dcterms:modified>
</cp:coreProperties>
</file>