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bla\Dropbox\Friddis\Lavanttal_4\Working material\"/>
    </mc:Choice>
  </mc:AlternateContent>
  <bookViews>
    <workbookView xWindow="120" yWindow="90" windowWidth="23900" windowHeight="14540" activeTab="2"/>
  </bookViews>
  <sheets>
    <sheet name="Readme!" sheetId="8" r:id="rId1"/>
    <sheet name="Summary elements" sheetId="2" r:id="rId2"/>
    <sheet name="KöSign list" sheetId="1" r:id="rId3"/>
    <sheet name="Barchart" sheetId="7" r:id="rId4"/>
    <sheet name="Data for barchart" sheetId="6" r:id="rId5"/>
  </sheets>
  <definedNames>
    <definedName name="_xlnm._FilterDatabase" localSheetId="4" hidden="1">'Data for barchart'!$A$1:$J$1</definedName>
    <definedName name="_xlnm._FilterDatabase" localSheetId="2" hidden="1">'KöSign list'!$A$1:$AC$411</definedName>
    <definedName name="ClimZones_Query">'KöSign list'!$D$1:$AB$171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A12" i="6" l="1"/>
  <c r="A5" i="6"/>
  <c r="A4" i="6"/>
  <c r="A21" i="6"/>
  <c r="A22" i="6"/>
  <c r="A15" i="6"/>
  <c r="J1" i="6" l="1"/>
  <c r="I1" i="6"/>
  <c r="H1" i="6"/>
  <c r="A19" i="6"/>
  <c r="A17" i="6"/>
  <c r="A9" i="6"/>
  <c r="A18" i="6"/>
  <c r="A13" i="6"/>
  <c r="A11" i="6"/>
  <c r="A20" i="6"/>
  <c r="A14" i="6"/>
  <c r="A7" i="6"/>
  <c r="A8" i="6"/>
  <c r="A16" i="6"/>
  <c r="A6" i="6"/>
  <c r="A10" i="6"/>
  <c r="A2" i="6"/>
  <c r="J12" i="6"/>
  <c r="I2" i="6"/>
  <c r="I15" i="6"/>
  <c r="H15" i="6"/>
  <c r="I11" i="6"/>
  <c r="H4" i="6"/>
  <c r="H21" i="6"/>
  <c r="H11" i="6"/>
  <c r="H14" i="6"/>
  <c r="J15" i="6"/>
  <c r="J21" i="6"/>
  <c r="I21" i="6"/>
  <c r="I17" i="6"/>
  <c r="I9" i="6"/>
  <c r="I12" i="6"/>
  <c r="I4" i="6"/>
  <c r="J4" i="6"/>
  <c r="I8" i="6"/>
  <c r="I18" i="6"/>
  <c r="H12" i="6"/>
  <c r="J5" i="6"/>
  <c r="H16" i="6"/>
  <c r="I16" i="6"/>
  <c r="I5" i="6"/>
  <c r="H9" i="6"/>
  <c r="I13" i="6"/>
  <c r="H18" i="6"/>
  <c r="I10" i="6"/>
  <c r="B1" i="6" l="1"/>
  <c r="C1" i="6"/>
  <c r="D1" i="6"/>
  <c r="E1" i="6"/>
  <c r="F1" i="6"/>
  <c r="G1" i="6"/>
  <c r="A3" i="6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D405" i="1"/>
  <c r="D387" i="1"/>
  <c r="D374" i="1"/>
  <c r="D359" i="1"/>
  <c r="D352" i="1"/>
  <c r="D342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D326" i="1"/>
  <c r="D2" i="1"/>
  <c r="D32" i="1"/>
  <c r="D83" i="1"/>
  <c r="D117" i="1"/>
  <c r="D131" i="1"/>
  <c r="D141" i="1"/>
  <c r="D142" i="1"/>
  <c r="D161" i="1"/>
  <c r="D178" i="1"/>
  <c r="D187" i="1"/>
  <c r="D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H20" i="6"/>
  <c r="C12" i="6"/>
  <c r="G5" i="6"/>
  <c r="D4" i="6"/>
  <c r="B12" i="6"/>
  <c r="F5" i="6"/>
  <c r="F18" i="6"/>
  <c r="D6" i="6"/>
  <c r="F17" i="6"/>
  <c r="H7" i="6"/>
  <c r="G13" i="6"/>
  <c r="D18" i="6"/>
  <c r="J6" i="6"/>
  <c r="G20" i="6"/>
  <c r="H19" i="6"/>
  <c r="B18" i="6"/>
  <c r="J18" i="6"/>
  <c r="D14" i="6"/>
  <c r="C18" i="6"/>
  <c r="D9" i="6"/>
  <c r="C19" i="6"/>
  <c r="H10" i="6"/>
  <c r="D2" i="6"/>
  <c r="C14" i="6"/>
  <c r="G17" i="6"/>
  <c r="G10" i="6"/>
  <c r="J9" i="6"/>
  <c r="G19" i="6"/>
  <c r="C9" i="6"/>
  <c r="G11" i="6"/>
  <c r="D17" i="6"/>
  <c r="G22" i="6"/>
  <c r="H22" i="6"/>
  <c r="C3" i="6"/>
  <c r="H3" i="6"/>
  <c r="G3" i="6"/>
  <c r="F22" i="6"/>
  <c r="G4" i="6"/>
  <c r="D15" i="6"/>
  <c r="B5" i="6"/>
  <c r="F4" i="6"/>
  <c r="G6" i="6"/>
  <c r="B20" i="6"/>
  <c r="G9" i="6"/>
  <c r="C11" i="6"/>
  <c r="D8" i="6"/>
  <c r="E2" i="6"/>
  <c r="G8" i="6"/>
  <c r="B2" i="6"/>
  <c r="F14" i="6"/>
  <c r="E22" i="6"/>
  <c r="D3" i="6"/>
  <c r="H8" i="6"/>
  <c r="C15" i="6"/>
  <c r="C21" i="6"/>
  <c r="G12" i="6"/>
  <c r="D5" i="6"/>
  <c r="B15" i="6"/>
  <c r="B21" i="6"/>
  <c r="F12" i="6"/>
  <c r="B13" i="6"/>
  <c r="J10" i="6"/>
  <c r="G16" i="6"/>
  <c r="B16" i="6"/>
  <c r="D19" i="6"/>
  <c r="F8" i="6"/>
  <c r="J19" i="6"/>
  <c r="B19" i="6"/>
  <c r="F9" i="6"/>
  <c r="I7" i="6"/>
  <c r="B10" i="6"/>
  <c r="C6" i="6"/>
  <c r="F10" i="6"/>
  <c r="J11" i="6"/>
  <c r="B9" i="6"/>
  <c r="D16" i="6"/>
  <c r="B6" i="6"/>
  <c r="J20" i="6"/>
  <c r="D13" i="6"/>
  <c r="J8" i="6"/>
  <c r="I19" i="6"/>
  <c r="J2" i="6"/>
  <c r="J7" i="6"/>
  <c r="J13" i="6"/>
  <c r="B3" i="6"/>
  <c r="D22" i="6"/>
  <c r="J22" i="6"/>
  <c r="I22" i="6"/>
  <c r="I3" i="6"/>
  <c r="H2" i="6"/>
  <c r="C5" i="6"/>
  <c r="D21" i="6"/>
  <c r="H13" i="6"/>
  <c r="J17" i="6"/>
  <c r="I14" i="6"/>
  <c r="F6" i="6"/>
  <c r="C13" i="6"/>
  <c r="I6" i="6"/>
  <c r="F13" i="6"/>
  <c r="C17" i="6"/>
  <c r="C16" i="6"/>
  <c r="B8" i="6"/>
  <c r="B17" i="6"/>
  <c r="B22" i="6"/>
  <c r="H5" i="6"/>
  <c r="C4" i="6"/>
  <c r="G15" i="6"/>
  <c r="G21" i="6"/>
  <c r="D12" i="6"/>
  <c r="B4" i="6"/>
  <c r="F15" i="6"/>
  <c r="F21" i="6"/>
  <c r="F19" i="6"/>
  <c r="D20" i="6"/>
  <c r="F11" i="6"/>
  <c r="C8" i="6"/>
  <c r="H6" i="6"/>
  <c r="D10" i="6"/>
  <c r="D7" i="6"/>
  <c r="F16" i="6"/>
  <c r="C2" i="6"/>
  <c r="G14" i="6"/>
  <c r="C10" i="6"/>
  <c r="C7" i="6"/>
  <c r="B14" i="6"/>
  <c r="J16" i="6"/>
  <c r="F20" i="6"/>
  <c r="H17" i="6"/>
  <c r="G18" i="6"/>
  <c r="B7" i="6"/>
  <c r="B11" i="6"/>
  <c r="J3" i="6"/>
  <c r="I20" i="6"/>
  <c r="C22" i="6"/>
  <c r="E12" i="6"/>
  <c r="C20" i="6"/>
  <c r="J14" i="6"/>
  <c r="D11" i="6"/>
  <c r="G2" i="6"/>
  <c r="E10" i="6"/>
  <c r="F7" i="6"/>
  <c r="G7" i="6"/>
  <c r="F2" i="6"/>
  <c r="F3" i="6"/>
  <c r="E15" i="6"/>
  <c r="E19" i="6"/>
  <c r="E7" i="6"/>
  <c r="E16" i="6"/>
  <c r="E9" i="6"/>
  <c r="E17" i="6"/>
  <c r="E14" i="6"/>
  <c r="E6" i="6"/>
  <c r="E8" i="6"/>
  <c r="E13" i="6"/>
  <c r="E5" i="6"/>
  <c r="E4" i="6"/>
  <c r="E20" i="6"/>
  <c r="E11" i="6"/>
  <c r="E21" i="6"/>
  <c r="E18" i="6"/>
  <c r="E3" i="6"/>
</calcChain>
</file>

<file path=xl/sharedStrings.xml><?xml version="1.0" encoding="utf-8"?>
<sst xmlns="http://schemas.openxmlformats.org/spreadsheetml/2006/main" count="2915" uniqueCount="599">
  <si>
    <t>Cfa</t>
  </si>
  <si>
    <t>Cfb</t>
  </si>
  <si>
    <t>Cfc</t>
  </si>
  <si>
    <t>Dfa</t>
  </si>
  <si>
    <t>Dfb</t>
  </si>
  <si>
    <t>Dfc</t>
  </si>
  <si>
    <t>Dfd</t>
  </si>
  <si>
    <t>Cwa</t>
  </si>
  <si>
    <t>Cwb</t>
  </si>
  <si>
    <t>Dwa</t>
  </si>
  <si>
    <t>Dwb</t>
  </si>
  <si>
    <t>Dwc</t>
  </si>
  <si>
    <t>Csa</t>
  </si>
  <si>
    <t>Csb</t>
  </si>
  <si>
    <t>Remarks</t>
  </si>
  <si>
    <t>A</t>
  </si>
  <si>
    <t>B</t>
  </si>
  <si>
    <t>ET</t>
  </si>
  <si>
    <t>Carpinus purpurinervis Hu</t>
  </si>
  <si>
    <t>Carpinus putoensis W.C.Cheng</t>
  </si>
  <si>
    <t>Carpinus rankanensis Hayata</t>
  </si>
  <si>
    <t>Carpinus rupestris A.Camus</t>
  </si>
  <si>
    <t>Carpinus shensiensis Hu</t>
  </si>
  <si>
    <t>Carpinus tientaiensis W.C.Cheng</t>
  </si>
  <si>
    <t>Carpinus tropicalis (Donn.Sm) Lundell</t>
  </si>
  <si>
    <t>Carpinus tsaiana Hu</t>
  </si>
  <si>
    <t>Betula albosinensis Burkill</t>
  </si>
  <si>
    <t>Betula chinensis Maxim.</t>
  </si>
  <si>
    <t>Betula costata Trautv.</t>
  </si>
  <si>
    <t>Betula dahurica Pall.</t>
  </si>
  <si>
    <t>Betula fruticosa Pall.</t>
  </si>
  <si>
    <t>Betula insignis Franch.</t>
  </si>
  <si>
    <t>Betula kenaica W.H.Evans</t>
  </si>
  <si>
    <t>Betula michauxii Spach</t>
  </si>
  <si>
    <t>Betula minor (Tuck.) Fernald</t>
  </si>
  <si>
    <t>Betula pumila L.</t>
  </si>
  <si>
    <t>Betula schmidtii Regel</t>
  </si>
  <si>
    <t>Betula alnoides Buch.-Ham. ex D.Don</t>
  </si>
  <si>
    <t>Betula apoiensis Nakai ex H.Hara</t>
  </si>
  <si>
    <t>Betula calcicola (W.W.Sm.) P.C.Li</t>
  </si>
  <si>
    <t>Betula chichibuensis H.Hara</t>
  </si>
  <si>
    <t>Betula corylifolia Regel &amp; Maxim.</t>
  </si>
  <si>
    <t>Betula cylindrostachya Lindl. ex Wall.</t>
  </si>
  <si>
    <t>Betula divaricata Ledeb.</t>
  </si>
  <si>
    <t>Betula globispica Shirai</t>
  </si>
  <si>
    <t>Betula halophila Ching</t>
  </si>
  <si>
    <t>Betula humilis Schrank</t>
  </si>
  <si>
    <t>Betula jinpingensis P.C.Li</t>
  </si>
  <si>
    <t>Betula jiulungensis P.C.Li ex Q.Lin</t>
  </si>
  <si>
    <t>Betula lanata (Regel) V.N.Vassil.</t>
  </si>
  <si>
    <t>Fagus crenata Blume</t>
  </si>
  <si>
    <t>rarely ext. into Cfa</t>
  </si>
  <si>
    <t>Fagus grandifolia Ehrhart</t>
  </si>
  <si>
    <t>Fagus longipetiolata Seemen</t>
  </si>
  <si>
    <t>pred. Cfa</t>
  </si>
  <si>
    <t>Fagus sylvatica L. (s.l.)</t>
  </si>
  <si>
    <t>Betula alleghaniensis Britton</t>
  </si>
  <si>
    <t>Castanea dentata (Marshall) Borkh.</t>
  </si>
  <si>
    <t>ext. in Dfb</t>
  </si>
  <si>
    <t>Ostrya virginiana (Mill.) K.Koch</t>
  </si>
  <si>
    <t>Alnus hirsuta Turcz. ex Rupr.</t>
  </si>
  <si>
    <t>Betula grossa Siebold &amp; Zucc.</t>
  </si>
  <si>
    <t>altitudinal distr. unknown (in mountains)</t>
  </si>
  <si>
    <t>Betula platyphylla Sukaczev</t>
  </si>
  <si>
    <t>Carpinus laxiflora (Siebold &amp; Zucc.) Blume</t>
  </si>
  <si>
    <t>Carpinus tschonoskii Maxim.</t>
  </si>
  <si>
    <t>Betula litwinowii Doluch.</t>
  </si>
  <si>
    <t>Castanea sativa Mill.</t>
  </si>
  <si>
    <t>only in the warmer variants of Cfb/Csb</t>
  </si>
  <si>
    <t>Corylus colurna L.</t>
  </si>
  <si>
    <t>Csb: Thalys Mts., approaching Cfb</t>
  </si>
  <si>
    <t>Alnus rubra Bong.</t>
  </si>
  <si>
    <t>Alnus incana (L.) Moench.</t>
  </si>
  <si>
    <t>Alnus serrulata (Aiton) Willd.</t>
  </si>
  <si>
    <t>touches Dfb in New England</t>
  </si>
  <si>
    <t>Betula nigra L.</t>
  </si>
  <si>
    <t>locally into Dfa</t>
  </si>
  <si>
    <t>Betula occidentalis Hook.</t>
  </si>
  <si>
    <t>marginally into Dfc(BC), Dsb(NW. U.S.)</t>
  </si>
  <si>
    <t>Betula populifolia Marshall</t>
  </si>
  <si>
    <t>Cfa/Cfb: only along Atlantic coast (till NC/SC border)</t>
  </si>
  <si>
    <t>Corylus cornuta Marshall</t>
  </si>
  <si>
    <t>Alnus oblongifolia Torr.</t>
  </si>
  <si>
    <t>Ostrya knowltonii Sarg.</t>
  </si>
  <si>
    <t>Betula glandulosa Michx.</t>
  </si>
  <si>
    <t>Ostrya chisosensis Correll</t>
  </si>
  <si>
    <t>Alnus cremastogyne Burkill</t>
  </si>
  <si>
    <t>Alnus ferdinandi-coburgii C.K.Schneid.</t>
  </si>
  <si>
    <t>Alnus lanata Duthie ex Bean</t>
  </si>
  <si>
    <t>Alnus formosana (Burkill) Makino</t>
  </si>
  <si>
    <t>Alnus mandschurica (Callier) Hand.-Mazz.</t>
  </si>
  <si>
    <t>Alnus nepalensis D.Don</t>
  </si>
  <si>
    <t>Alnus trabeculosa Hand.-Mazz.</t>
  </si>
  <si>
    <t>Cw: Mexico to south, in souther U.S. extending into B climates</t>
  </si>
  <si>
    <t>Fagus hayatae Palib.</t>
  </si>
  <si>
    <t>Fagus lucida Rehder &amp; E.H.Wilson</t>
  </si>
  <si>
    <t>Fagus engleriana Seemen</t>
  </si>
  <si>
    <t>Fagus japonica Maxim.</t>
  </si>
  <si>
    <t>Fagus okamotoi Shen</t>
  </si>
  <si>
    <t>Castanea henryi (Skan) Rehder &amp; E.H.Wilson</t>
  </si>
  <si>
    <t>Castanea mollissima Blume</t>
  </si>
  <si>
    <t>Castanea pumila Mill.</t>
  </si>
  <si>
    <t>Castanea seguinii Dode</t>
  </si>
  <si>
    <t>Castanea crenata Sieb. &amp; Zucc.</t>
  </si>
  <si>
    <t>ext. into Dfb in S. Hokkaido</t>
  </si>
  <si>
    <t>Castanea ozarkensis Ashe</t>
  </si>
  <si>
    <t>Alnus acuminata Kunth</t>
  </si>
  <si>
    <t>Alnus matsumurae Callier</t>
  </si>
  <si>
    <t>Alnus cordata (Loisel.) Duby</t>
  </si>
  <si>
    <t>Alnus faurei H.Lév. &amp; Vaniot</t>
  </si>
  <si>
    <t>Alnus firma Siebold &amp; Zucc.</t>
  </si>
  <si>
    <t>Alnus maritima (Marshall) Muhl. ex Nutt.</t>
  </si>
  <si>
    <t>Alnus maximowiczii Callier</t>
  </si>
  <si>
    <t>Alnus orientalis Decne.</t>
  </si>
  <si>
    <t>Alnus pendula Matsum.</t>
  </si>
  <si>
    <t>Alnus serrulatoides Callier</t>
  </si>
  <si>
    <t>Alnus sieboldiana Matsum.</t>
  </si>
  <si>
    <t>Ostrya carpinifolia Scop.</t>
  </si>
  <si>
    <t>Ostrya japonica Sarg.</t>
  </si>
  <si>
    <t>Ostrya multinervis Rehder</t>
  </si>
  <si>
    <t>Ostrya rehderiana Chun</t>
  </si>
  <si>
    <t>Ostrya trichocarpa D.Fang &amp; Y.S.Wang</t>
  </si>
  <si>
    <t>Ostrya yunnanensis W.K.Hu</t>
  </si>
  <si>
    <t>Corylus fargesii C.K.Schneid.</t>
  </si>
  <si>
    <t>Corylus ferox Wall.</t>
  </si>
  <si>
    <t>Corylus heterophylla Fisch. ex Besser</t>
  </si>
  <si>
    <t>Corylus jacquemontii Decne.</t>
  </si>
  <si>
    <t>Corylus maxima Mill.</t>
  </si>
  <si>
    <t>Corylus sieboldiana Blume</t>
  </si>
  <si>
    <t>Corylus wangii Hu</t>
  </si>
  <si>
    <t>Corylus yunnanensis (Franch.) A.Camus</t>
  </si>
  <si>
    <t>Carpinus fangiana Hu</t>
  </si>
  <si>
    <t>Carpinus fargesiana H.J.P.Winkl.</t>
  </si>
  <si>
    <t>Carpinus henryana H.J.P.Winkl.</t>
  </si>
  <si>
    <t>Carpinus japonica Blume</t>
  </si>
  <si>
    <t>Carpinus orientalis Mill.</t>
  </si>
  <si>
    <t>Carpinus polyneura Franch.</t>
  </si>
  <si>
    <t>Carpinus pubescens Burkill</t>
  </si>
  <si>
    <t>Carpinus turczaninowii Hance</t>
  </si>
  <si>
    <t>in cold variant of Cwa only</t>
  </si>
  <si>
    <t>Carpinus viminea Lindl.</t>
  </si>
  <si>
    <t>Carpinus chuniana Hu</t>
  </si>
  <si>
    <t>Carpinus dayongiana K.W.Liu &amp; Q.Z.Lin</t>
  </si>
  <si>
    <t>Carpinus faginea Lindl.</t>
  </si>
  <si>
    <t>Carpinus hebestroma Yamam.</t>
  </si>
  <si>
    <t>Carpinus kawakamii Hayata</t>
  </si>
  <si>
    <t>Carpinus kweichouensis Hu</t>
  </si>
  <si>
    <t>Carpinus londoniana H.G.P.Winkl.</t>
  </si>
  <si>
    <t>Carpinus microphylla Z.C.Chen ex Y.S.Wang &amp; J.P.Huang</t>
  </si>
  <si>
    <t>Carpinus mollicoma Hu</t>
  </si>
  <si>
    <t>Carpinus monbeigiana Hand.-Manz.</t>
  </si>
  <si>
    <t>Carpinus omeiensis Hu &amp; W.P.Fang</t>
  </si>
  <si>
    <t>Betula medwediewii Regel</t>
  </si>
  <si>
    <t>Betula microphylla Bunge</t>
  </si>
  <si>
    <t>Betula neoalaskana Sarg.</t>
  </si>
  <si>
    <t>Betula ovalifolia Rupr.</t>
  </si>
  <si>
    <t>Betula paramushirensis Barkalov</t>
  </si>
  <si>
    <t>Betula pendula Roth</t>
  </si>
  <si>
    <t>Betula potaninii Batalin</t>
  </si>
  <si>
    <t>Betula raddeana Trautv.</t>
  </si>
  <si>
    <t>Betula tianschanica Rupr.</t>
  </si>
  <si>
    <t>Alnus glutinosa (L.) Gaertn.</t>
  </si>
  <si>
    <t>Alnus japonica (Thunb.) Steud.</t>
  </si>
  <si>
    <t>mostly Cfa</t>
  </si>
  <si>
    <t>Alnus nitida (Spach) Endl.</t>
  </si>
  <si>
    <t>Alnus rhombifolia Nutt.</t>
  </si>
  <si>
    <t>Alnus subcordata C.A.Mey</t>
  </si>
  <si>
    <t>Alnus viridis (Chaix) DC. [= A. alnobetula subsp. alnobetula]</t>
  </si>
  <si>
    <t>Betula delavayi Franch.</t>
  </si>
  <si>
    <t>Betula ermanii Cham.</t>
  </si>
  <si>
    <t>Betula lenta L.</t>
  </si>
  <si>
    <t>Betula luminifera H.J.P.Winkl.</t>
  </si>
  <si>
    <t>Betula maximowicziana Regel</t>
  </si>
  <si>
    <t>Betula nana L.</t>
  </si>
  <si>
    <t>Betula papyrifera Marshall</t>
  </si>
  <si>
    <t>Betula pubescens Ehrh.</t>
  </si>
  <si>
    <t>Betula utilis D.Don</t>
  </si>
  <si>
    <t>Carpinus betulus L.</t>
  </si>
  <si>
    <t>Cfa: S. Black Sea region and Csa (Caspian coast, Iran, functional Cfa)</t>
  </si>
  <si>
    <t>Carpinus caroliniana Walter</t>
  </si>
  <si>
    <t>Dfa, Dfb around Great Lakes</t>
  </si>
  <si>
    <t>Carpinus cordata Blume</t>
  </si>
  <si>
    <t>Corylus americana Walter</t>
  </si>
  <si>
    <t>Corylus avellana L.</t>
  </si>
  <si>
    <t>Corylus chinensis Franch.</t>
  </si>
  <si>
    <t>functional Cfb within Chinese Cfa area</t>
  </si>
  <si>
    <t>Juglans mandshurica Maxim.</t>
  </si>
  <si>
    <t>Myrica gale L.</t>
  </si>
  <si>
    <t>Myrica pensylvanica Mirbel [= Morella caroliniensis]</t>
  </si>
  <si>
    <t>Pterocarya fraxinifolia (Poiret) Spach</t>
  </si>
  <si>
    <t>Csa of N. Iran (functionally Cfa at mid-elevations)</t>
  </si>
  <si>
    <t>Pterocarya macroptera Batalin</t>
  </si>
  <si>
    <t>Carya cordiformis (Wangenh.) K.Koch</t>
  </si>
  <si>
    <t>Carya ovata (P.Mill.) K.Koch</t>
  </si>
  <si>
    <t>Carya laciniosa (Michx.f.) G.Don</t>
  </si>
  <si>
    <t>Carya pallida (Ashe) Engl. &amp; Graebn.</t>
  </si>
  <si>
    <t>Carya tomentosa (Lam.) Nutt.</t>
  </si>
  <si>
    <t>Juglans cinerea L.</t>
  </si>
  <si>
    <t>Juglans nigra L.</t>
  </si>
  <si>
    <t>Pterocarya rhoifolia Siebold &amp; Zucc.</t>
  </si>
  <si>
    <t>Juglans regia L.</t>
  </si>
  <si>
    <t>Morella californica (Cham. &amp; Schltdl.) Wilbur</t>
  </si>
  <si>
    <t>Morella cerifera (L.) Small</t>
  </si>
  <si>
    <t>Morella faya (Ait.) Wilbur</t>
  </si>
  <si>
    <t>Morella rubra (Siebold &amp; Zucc.) xxx</t>
  </si>
  <si>
    <t>Myrica heterophylla Raf. [= Morella caroliniensis]</t>
  </si>
  <si>
    <t>Morella inodora (W.Bartram) Small</t>
  </si>
  <si>
    <t>Myrica hartwegii S.Watson</t>
  </si>
  <si>
    <t>pred. Csb</t>
  </si>
  <si>
    <t>Morella caroliniensis (Mill.) Small</t>
  </si>
  <si>
    <t>Morella esculenta (Buch.-Ham.) xxx</t>
  </si>
  <si>
    <t>Morella adenophora (Hance) J.Herbert</t>
  </si>
  <si>
    <t>Morella nana (A.Chev.) J.Herbert</t>
  </si>
  <si>
    <t>Morella punctata (Griseb.) J.Herbert</t>
  </si>
  <si>
    <t>Aw</t>
  </si>
  <si>
    <t>Pterocarya hupehensis Skan</t>
  </si>
  <si>
    <t>Pterocarya stenoptera C.DC.</t>
  </si>
  <si>
    <t>Pterocarya tonkinensis (Franch.) Dode</t>
  </si>
  <si>
    <t>Juglans ailantifolia Carr.</t>
  </si>
  <si>
    <t>Juglans sigillata Dode</t>
  </si>
  <si>
    <t>Juglans californica S.Watson</t>
  </si>
  <si>
    <t>Juglans hindsii (Jeps.) Jeps. ex R.E.Sm.</t>
  </si>
  <si>
    <t>Juglans major (Torr.) A.Heller</t>
  </si>
  <si>
    <t>Carya aquatica (F.Michx.) Elliot</t>
  </si>
  <si>
    <t>Carya floridana Sarg.</t>
  </si>
  <si>
    <t>Carya illinoensis (Wangenh.) K.Koch</t>
  </si>
  <si>
    <t>Cwa-Cfa in Mexico (patchy)</t>
  </si>
  <si>
    <t>Carya myristiciformis (F.Michx.) Elliot</t>
  </si>
  <si>
    <t>Carya texana Buckley</t>
  </si>
  <si>
    <t>Carya tonkinensis Lecomte</t>
  </si>
  <si>
    <t>Oreomunnea mexicana (Standl.) J.-F. Leroy</t>
  </si>
  <si>
    <t>Oreomunnea pterocarpa Oerst.</t>
  </si>
  <si>
    <t>Carya cathayensis Sarg.</t>
  </si>
  <si>
    <t>Carya glabra (P.Mill.) Sweet</t>
  </si>
  <si>
    <t>Celtis laevigata Willd.</t>
  </si>
  <si>
    <t>A: S.Florida</t>
  </si>
  <si>
    <t>Celtis occidentalis L.</t>
  </si>
  <si>
    <t>Prunus caroliniana (Mill.) Aiton [≡ Padus ~ Mill.]</t>
  </si>
  <si>
    <t>Prunus pennsylvanica Sarg. [= P. pensylvanica L.f.]</t>
  </si>
  <si>
    <t>Prunus serotina Ehrh.</t>
  </si>
  <si>
    <t>Prunus virginiana L. [trad. Padus ~ Mill.]</t>
  </si>
  <si>
    <t>Ulmus alata Michx.</t>
  </si>
  <si>
    <t>Ulmus americana L.</t>
  </si>
  <si>
    <t>Ulmus rubra Muhl.</t>
  </si>
  <si>
    <t>Ulmus thomasii Sarg.</t>
  </si>
  <si>
    <t>Prunus avium (L.) L. [FoC: Cerasus ~ Mill.]</t>
  </si>
  <si>
    <t>(naturalized in N. America)</t>
  </si>
  <si>
    <t>Prunus apetala (Siebold &amp; Zucc.) Franch. &amp; Sav.</t>
  </si>
  <si>
    <t>Prunus grayana Maxim. [FoC: Padus ~ (~) C.K.Schneid.]</t>
  </si>
  <si>
    <t>mostly Cfb,Cwb</t>
  </si>
  <si>
    <t>Prunus incisa Thunb.</t>
  </si>
  <si>
    <t>Prunus sargentii Rehder [trad.: Cerasus ~ (~) H.Ohba</t>
  </si>
  <si>
    <t>Prunus ssiori F.Schmidt [trad.: Padus ~ (~) C.K.Schneid.]</t>
  </si>
  <si>
    <t>Ulmus laciniata Mayr</t>
  </si>
  <si>
    <t>Prunus laurocerasus L. [≡ 	Laurocerasus officinalis M.Roem.]</t>
  </si>
  <si>
    <t>Ulmus glabra Huds.</t>
  </si>
  <si>
    <t>Zelkova sinica C.K.Schneid.</t>
  </si>
  <si>
    <t>Zelkova schneideriana Hand.-Mazz.</t>
  </si>
  <si>
    <t>Zelkova serrata (Thunb.) Makino</t>
  </si>
  <si>
    <t>Zelkova carpinifolia (Pallas) K.Koch</t>
  </si>
  <si>
    <t>Zelkova abelicea (Lam.) Boiss.</t>
  </si>
  <si>
    <t>Ulmus minor Mill.</t>
  </si>
  <si>
    <t>extending into Dfb in western Russia</t>
  </si>
  <si>
    <t>Ulmus laevis Pall.</t>
  </si>
  <si>
    <t>Ulmus macrocarpa Hance</t>
  </si>
  <si>
    <t>Ulmus changii W.C.Cheng</t>
  </si>
  <si>
    <t>Ulmus bergmanniana C.K.Schneid.</t>
  </si>
  <si>
    <t>Ulmus pumila L.</t>
  </si>
  <si>
    <t>Ulmus glaucescens Franch.</t>
  </si>
  <si>
    <t>locally into Cwa</t>
  </si>
  <si>
    <t>Ulmus davidiana Planch.</t>
  </si>
  <si>
    <t>Ulmus castaneifolia Hemsl.</t>
  </si>
  <si>
    <t>Ulmus lanceifolia Roxb.</t>
  </si>
  <si>
    <t>Ulmus parvifolia Jacq.</t>
  </si>
  <si>
    <t>mostly Cfa/Cwa</t>
  </si>
  <si>
    <t>Prunus salicina Lindl.</t>
  </si>
  <si>
    <t>Elaeagnus argyi H.Lév.</t>
  </si>
  <si>
    <t>Elaeagnus glabra Thunb.</t>
  </si>
  <si>
    <t>Elaeagnus henryi Warb. ex Diels</t>
  </si>
  <si>
    <t>primarily Cfb</t>
  </si>
  <si>
    <t>Elaeagnus lanceolata Warb. ex Diels</t>
  </si>
  <si>
    <t>Elaeagnus multiflora Thunb.</t>
  </si>
  <si>
    <t>Elaeagnus pungens Thunb.</t>
  </si>
  <si>
    <t>Elaeagnus viridis Servett.</t>
  </si>
  <si>
    <t>Elaeagnus loureiroi Champion ex Bentham</t>
  </si>
  <si>
    <t>Elaeagnus gonyanthes Benth.</t>
  </si>
  <si>
    <t>Elaeagnus conferta Roxb.</t>
  </si>
  <si>
    <t>Elaeagnus thunbergii Servettaz</t>
  </si>
  <si>
    <t>Elaeagnus bockii Diels</t>
  </si>
  <si>
    <t>Elaeagnus difficilis Servettaz</t>
  </si>
  <si>
    <t>until margin of Cfb</t>
  </si>
  <si>
    <t>Elaeagnus angustilofia L.</t>
  </si>
  <si>
    <t>generalist, temperate zone</t>
  </si>
  <si>
    <t>Elaeagnus oxycarpa Schltdl.</t>
  </si>
  <si>
    <t>Elaeagnus stellipila Rehder</t>
  </si>
  <si>
    <t>Celtis australis L.</t>
  </si>
  <si>
    <t>Celtis biondii Pamp.</t>
  </si>
  <si>
    <t>Celtis bungeana Blume</t>
  </si>
  <si>
    <t>Celtis caucasica Willd.</t>
  </si>
  <si>
    <t>Celtis koraiensis Nakai</t>
  </si>
  <si>
    <t>Celtis julianae C.K.Schneid.</t>
  </si>
  <si>
    <t>Celtis reticulata</t>
  </si>
  <si>
    <t>extends into bordering Cfa in C. OK/TX</t>
  </si>
  <si>
    <t>Celtis tetrandra Roxb.</t>
  </si>
  <si>
    <t>Celtis vandervoetiana C.K.Schneid.</t>
  </si>
  <si>
    <t>Celtis cerasifera C.K.Schneid.</t>
  </si>
  <si>
    <t>Celtis timorensis Span.</t>
  </si>
  <si>
    <t>Celtis sinensis Pers.</t>
  </si>
  <si>
    <t>?</t>
  </si>
  <si>
    <t>Dsb</t>
  </si>
  <si>
    <t>Dsc</t>
  </si>
  <si>
    <t>(1)</t>
  </si>
  <si>
    <t>in Finland into Dfc, in N. Spain into Csb (nemoral zone!); in N. Iran: Csa (functional Cfa)</t>
  </si>
  <si>
    <t>Dsa</t>
  </si>
  <si>
    <t>highest parts of Dfb, Dsb</t>
  </si>
  <si>
    <t>[restricted distribution]</t>
  </si>
  <si>
    <t>[very restricted distribution]</t>
  </si>
  <si>
    <t>marginally into Dfb, Dsb</t>
  </si>
  <si>
    <t>predom. cold Cwa variant (northern Chinese Cwa)</t>
  </si>
  <si>
    <t>?Cwa in Guangdong</t>
  </si>
  <si>
    <t>extending into Dwb in Hebei</t>
  </si>
  <si>
    <t>mostly Cwb; Dfb: Kazachstan</t>
  </si>
  <si>
    <t>extending into Dfa in Illinois</t>
  </si>
  <si>
    <t>predominantly: Cfa, Cwb</t>
  </si>
  <si>
    <t>predominantly: Cfb</t>
  </si>
  <si>
    <t>predominantly: Cfa</t>
  </si>
  <si>
    <t>typically in vicinity of dolines</t>
  </si>
  <si>
    <t>widely cultivated</t>
  </si>
  <si>
    <t>locally extending into Cfa</t>
  </si>
  <si>
    <t>probably extenting into Cfa</t>
  </si>
  <si>
    <t>Alnus</t>
  </si>
  <si>
    <t>Betula</t>
  </si>
  <si>
    <t>Carpinus</t>
  </si>
  <si>
    <t>Lineage</t>
  </si>
  <si>
    <t>Pterocarya</t>
  </si>
  <si>
    <t>Carya</t>
  </si>
  <si>
    <t>Castanea</t>
  </si>
  <si>
    <t>Celtis</t>
  </si>
  <si>
    <t>Corylus</t>
  </si>
  <si>
    <t>Elaeagnus</t>
  </si>
  <si>
    <t>Fagus</t>
  </si>
  <si>
    <t>Juglans</t>
  </si>
  <si>
    <t>Morella</t>
  </si>
  <si>
    <t>Myrica</t>
  </si>
  <si>
    <t>Ostrya</t>
  </si>
  <si>
    <t>Prunus</t>
  </si>
  <si>
    <t>Quercus</t>
  </si>
  <si>
    <t>Ulmus</t>
  </si>
  <si>
    <t>Zelkova</t>
  </si>
  <si>
    <t>Gesamtergebnis</t>
  </si>
  <si>
    <t>Alfaroa costaricensis Standl.</t>
  </si>
  <si>
    <t/>
  </si>
  <si>
    <t>Alfaroa manningii J.León</t>
  </si>
  <si>
    <t>mostly Af, Am</t>
  </si>
  <si>
    <t>Alfaroa mexicana D.E.Stone</t>
  </si>
  <si>
    <t>Alfaroa</t>
  </si>
  <si>
    <t>Oreomunnea</t>
  </si>
  <si>
    <t>Meridio-nemoral</t>
  </si>
  <si>
    <t>Nemoral</t>
  </si>
  <si>
    <t>(generalist)</t>
  </si>
  <si>
    <t>(humid temperate)</t>
  </si>
  <si>
    <t>Boreal</t>
  </si>
  <si>
    <t>Arctic-alpine</t>
  </si>
  <si>
    <t>Summer-draught tolerant</t>
  </si>
  <si>
    <t>Yes</t>
  </si>
  <si>
    <t>To some extent</t>
  </si>
  <si>
    <t>No</t>
  </si>
  <si>
    <r>
      <t xml:space="preserve">Only evergreen </t>
    </r>
    <r>
      <rPr>
        <i/>
        <sz val="10"/>
        <color theme="1"/>
        <rFont val="Tahoma"/>
        <family val="2"/>
      </rPr>
      <t>Ulmus</t>
    </r>
  </si>
  <si>
    <t>Carya hunanensis W.C.Cheng &amp; R.H.Chang ex Chang &amp; Lu</t>
  </si>
  <si>
    <t>Carya kweichowensis Kuang &amp; A.M.Lu</t>
  </si>
  <si>
    <t>Zelkova sicula Di Pasquale &amp; al.</t>
  </si>
  <si>
    <t>Categorisation</t>
  </si>
  <si>
    <t>Fagales:Betulaceae:Betuloideae</t>
  </si>
  <si>
    <t>Fagales:Betulaceae:Coryloideae</t>
  </si>
  <si>
    <t>Rosales:Cannabaceae</t>
  </si>
  <si>
    <t>Rosales:Elaeagnaceae</t>
  </si>
  <si>
    <t>Fagales:Fagaceae</t>
  </si>
  <si>
    <t>Fagales:Juglandaceae: Engelhardioideae</t>
  </si>
  <si>
    <t>Fagales:Juglandaceae:Juglandoideae</t>
  </si>
  <si>
    <t>Fagales:Myricaceae</t>
  </si>
  <si>
    <t>Rosales:Rosaceae</t>
  </si>
  <si>
    <t>Rosales:Ulmaceae</t>
  </si>
  <si>
    <t>Other</t>
  </si>
  <si>
    <t>Clethropsis</t>
  </si>
  <si>
    <t>Alnobetula</t>
  </si>
  <si>
    <t>[not in Leopold et al. 2012]</t>
  </si>
  <si>
    <t>Alnus sp.1/2</t>
  </si>
  <si>
    <t>Possible pollen type</t>
  </si>
  <si>
    <t>Betula sp. 1/2</t>
  </si>
  <si>
    <t>Carpinus sp. 1/2</t>
  </si>
  <si>
    <t>Corylus sp.</t>
  </si>
  <si>
    <t>Ostrya sp.</t>
  </si>
  <si>
    <t>Castanea sp.</t>
  </si>
  <si>
    <t>Fagus sp.</t>
  </si>
  <si>
    <t>Quercus sp. 1</t>
  </si>
  <si>
    <t>Quercus sp. 2–4</t>
  </si>
  <si>
    <t>–</t>
  </si>
  <si>
    <t>Quercus sp. 5</t>
  </si>
  <si>
    <t>Quercus sp. 6/7</t>
  </si>
  <si>
    <t>Carya sp.</t>
  </si>
  <si>
    <t>Juglans sp.</t>
  </si>
  <si>
    <t>Pterocarya sp.</t>
  </si>
  <si>
    <t>Celtis sp. 2</t>
  </si>
  <si>
    <t>Elaeagnus sp.</t>
  </si>
  <si>
    <t>Prunus sp. 1/2</t>
  </si>
  <si>
    <t>Ulmus sp. 1/2</t>
  </si>
  <si>
    <t>Zelkova sp.</t>
  </si>
  <si>
    <t>Subgenus*</t>
  </si>
  <si>
    <t>* According Leopold et al. (2012)</t>
  </si>
  <si>
    <t>predominately Cfa/Cwa</t>
  </si>
  <si>
    <t>Tropical-meridional</t>
  </si>
  <si>
    <t>Semihumid-meridional</t>
  </si>
  <si>
    <t>Eurytropical</t>
  </si>
  <si>
    <t>† According Denk et al. (2013), new categorisations include (cf. Velitzelos et al. 2014, table 23; Schroeder 1998): semihumid-meridional (only Cwa and/or Csa climates); eurytropical (only B climates); tropical-meridional (A and Cw [Cfa] climates). Species restricted to Cwb/(Dwa/Dwb) climates are categorised as nemoral elements</t>
  </si>
  <si>
    <t>Species/species complex</t>
  </si>
  <si>
    <t>Myricaceae gen. et sp. indet.</t>
  </si>
  <si>
    <t>Engelhardioideae gen. et sp. indet.</t>
  </si>
  <si>
    <t>Celtis sp. 1</t>
  </si>
  <si>
    <t>Alfaroa-Oreomunnea</t>
  </si>
  <si>
    <t>Myrica-Morella</t>
  </si>
  <si>
    <t>Quercus Group Cerris (Lavanttal)</t>
  </si>
  <si>
    <t>Quercus Group Cyclobalanopsis (Lavanttal)</t>
  </si>
  <si>
    <t>Quercus Group Ilex pre-Pliocene (Lavanttal)</t>
  </si>
  <si>
    <t>Genus/intrageneric lineage</t>
  </si>
  <si>
    <t>Alnus/Clethopsis</t>
  </si>
  <si>
    <t>restr. distr.</t>
  </si>
  <si>
    <t>mostly Dfa</t>
  </si>
  <si>
    <t>marginally into Cfa</t>
  </si>
  <si>
    <t>poss. into warmest Cwb</t>
  </si>
  <si>
    <t>very restr. distr.</t>
  </si>
  <si>
    <t>restr.distr.</t>
  </si>
  <si>
    <t>Cwb: W.Yunnan,Sichuan</t>
  </si>
  <si>
    <t>mountains S. Greece (Csb; functional Cf)</t>
  </si>
  <si>
    <t>rest. scattered distr.; BSk,?BWk</t>
  </si>
  <si>
    <t>restr.distr.; BSk</t>
  </si>
  <si>
    <t>restr. distr., coldest variants of Cfa only</t>
  </si>
  <si>
    <t>lowermost Dsb</t>
  </si>
  <si>
    <t>BSk</t>
  </si>
  <si>
    <t>marginally into Dfb (E.Europe)</t>
  </si>
  <si>
    <t>mostly Cfa/Csa</t>
  </si>
  <si>
    <t>mostly BSk</t>
  </si>
  <si>
    <t>only N.Chin. Cwa</t>
  </si>
  <si>
    <t>locally (Macedonia) → Cfb</t>
  </si>
  <si>
    <t xml:space="preserve">Quercus acutissima Carruth. </t>
  </si>
  <si>
    <t xml:space="preserve">Quercus brantii Lindl. </t>
  </si>
  <si>
    <t xml:space="preserve">Quercus castaneifolia C.A.Mey. </t>
  </si>
  <si>
    <t xml:space="preserve">Quercus cerris L. </t>
  </si>
  <si>
    <t xml:space="preserve">Quercus chenii Nakai </t>
  </si>
  <si>
    <t xml:space="preserve">Quercus ithaburensis Decne. </t>
  </si>
  <si>
    <t xml:space="preserve">Quercus libani Oliv. </t>
  </si>
  <si>
    <t xml:space="preserve">Quercus suber L. </t>
  </si>
  <si>
    <t xml:space="preserve">Quercus trojana Webb </t>
  </si>
  <si>
    <t xml:space="preserve">Quercus variabilis Blume </t>
  </si>
  <si>
    <t>Group Cerris</t>
  </si>
  <si>
    <t>Group Cyclobalanopsis</t>
  </si>
  <si>
    <t xml:space="preserve">Quercus acuta Thunb. </t>
  </si>
  <si>
    <t xml:space="preserve">Quercus chapensis Hickel &amp; A.Camus </t>
  </si>
  <si>
    <t xml:space="preserve">Quercus chungii F.P.Metcalf </t>
  </si>
  <si>
    <t xml:space="preserve">Quercus delavayi Franch. </t>
  </si>
  <si>
    <t xml:space="preserve">Quercus edithiae Skan </t>
  </si>
  <si>
    <t xml:space="preserve">Quercus fleuryi Hickel &amp; A.Camus </t>
  </si>
  <si>
    <t xml:space="preserve">Quercus gambleana A.Camus </t>
  </si>
  <si>
    <t xml:space="preserve">Quercus gilva Blume </t>
  </si>
  <si>
    <t xml:space="preserve">Quercus glauca Thunb. </t>
  </si>
  <si>
    <t xml:space="preserve">Quercus glaucoides (Schottky) Koidz. </t>
  </si>
  <si>
    <t xml:space="preserve">Quercus hui Chun </t>
  </si>
  <si>
    <t xml:space="preserve">Quercus hypargyrea (Seemen) C.C.Huang &amp; Y.T.Chang </t>
  </si>
  <si>
    <t xml:space="preserve">Quercus jenseniana Hand.-Mazz. </t>
  </si>
  <si>
    <t xml:space="preserve">Quercus kerrii Craib </t>
  </si>
  <si>
    <t xml:space="preserve">Quercus lamellosa Sm. </t>
  </si>
  <si>
    <t xml:space="preserve">Quercus longinux Hayata </t>
  </si>
  <si>
    <t xml:space="preserve">Quercus myrsinifolia Blume </t>
  </si>
  <si>
    <t xml:space="preserve">Quercus neglecta (Schottky) Koidz. </t>
  </si>
  <si>
    <t xml:space="preserve">Quercus oxyodon Miq. </t>
  </si>
  <si>
    <t xml:space="preserve">Quercus pachyloma Seemen </t>
  </si>
  <si>
    <t xml:space="preserve">Quercus poilanei Hickel &amp; A.Camus </t>
  </si>
  <si>
    <t xml:space="preserve">Quercus rex Hemsl. </t>
  </si>
  <si>
    <t xml:space="preserve">Quercus sessilifolia Blume </t>
  </si>
  <si>
    <t>Cyclobalanopsis [Quercus] multinervis W.C.Cheng &amp; T.Hong</t>
  </si>
  <si>
    <t>Group Ilex</t>
  </si>
  <si>
    <t xml:space="preserve">Quercus acrodonta Seemen </t>
  </si>
  <si>
    <t xml:space="preserve">Quercus alnifolia Poech </t>
  </si>
  <si>
    <t xml:space="preserve">Quercus aquifolioides Rehder &amp; E.H.Wilson </t>
  </si>
  <si>
    <t xml:space="preserve">Quercus coccifera L. </t>
  </si>
  <si>
    <t xml:space="preserve">Quercus cocciferoides Hand.-Mazz. </t>
  </si>
  <si>
    <t xml:space="preserve">Quercus dolicholepis A.Camus </t>
  </si>
  <si>
    <t xml:space="preserve">Quercus engleriana Seemen </t>
  </si>
  <si>
    <t xml:space="preserve">Quercus franchetii Skan </t>
  </si>
  <si>
    <t xml:space="preserve">Quercus ilex L. </t>
  </si>
  <si>
    <t xml:space="preserve">Quercus kingiana Craib </t>
  </si>
  <si>
    <t xml:space="preserve">Quercus lanata Sm. </t>
  </si>
  <si>
    <t xml:space="preserve">Quercus monimotricha Hand.-Mazz. </t>
  </si>
  <si>
    <t xml:space="preserve">Quercus oxyphylla (E.H.Wilson) Hand.-Mazz. </t>
  </si>
  <si>
    <t xml:space="preserve">Quercus phillyreoides A.Gray </t>
  </si>
  <si>
    <t xml:space="preserve">Quercus rehderiana Hand.-Mazz. </t>
  </si>
  <si>
    <t xml:space="preserve">Quercus semecarpifolia Sm. </t>
  </si>
  <si>
    <t xml:space="preserve">Quercus senescens Hand.-Mazz. </t>
  </si>
  <si>
    <t xml:space="preserve">Quercus spinosa David ex Franch. </t>
  </si>
  <si>
    <t xml:space="preserve">Quercus alba L. </t>
  </si>
  <si>
    <t xml:space="preserve">Quercus aliena Blume </t>
  </si>
  <si>
    <t xml:space="preserve">Quercus arizonica Sarg. </t>
  </si>
  <si>
    <t xml:space="preserve">Quercus bicolor Willd. </t>
  </si>
  <si>
    <t xml:space="preserve">Quercus chapmanii Sarg. </t>
  </si>
  <si>
    <t xml:space="preserve">Quercus dentata Thunb. </t>
  </si>
  <si>
    <t xml:space="preserve">Quercus douglasii Hook. &amp; Arn. </t>
  </si>
  <si>
    <t xml:space="preserve">Quercus fabri Hance </t>
  </si>
  <si>
    <t xml:space="preserve">Quercus frainetto Ten. </t>
  </si>
  <si>
    <t xml:space="preserve">Quercus gambelii Nutt. </t>
  </si>
  <si>
    <t xml:space="preserve">Quercus garryana Douglas ex Hook. </t>
  </si>
  <si>
    <t xml:space="preserve">Quercus griffithii Hook.f. &amp; Thomson ex Miq. </t>
  </si>
  <si>
    <t xml:space="preserve">Quercus grisea Liebm. </t>
  </si>
  <si>
    <t xml:space="preserve">Quercus hartwissiana Steven </t>
  </si>
  <si>
    <t xml:space="preserve">Quercus havardii Rydb. </t>
  </si>
  <si>
    <t xml:space="preserve">Quercus infectoria Oliv. </t>
  </si>
  <si>
    <t xml:space="preserve">Quercus lobata Née </t>
  </si>
  <si>
    <t xml:space="preserve">Quercus lyrata Walter </t>
  </si>
  <si>
    <t xml:space="preserve">Quercus macranthera Fisch. &amp; C.A.Mey. ex Hohen. </t>
  </si>
  <si>
    <t xml:space="preserve">Quercus macrocarpa Michx. </t>
  </si>
  <si>
    <t xml:space="preserve">Quercus michauxii Nutt. </t>
  </si>
  <si>
    <t xml:space="preserve">Quercus mohriana Buckley ex Rydb. </t>
  </si>
  <si>
    <t xml:space="preserve">Quercus mongolica Fischer ex Ledeb. </t>
  </si>
  <si>
    <t xml:space="preserve">Quercus muehlenbergii Engelm. </t>
  </si>
  <si>
    <t xml:space="preserve">Quercus petraea (Matt.) Liebl. subsp. petraea </t>
  </si>
  <si>
    <t xml:space="preserve">Quercus petraea subsp. iberica (Steven ex M.Bieb.) Krassiln. </t>
  </si>
  <si>
    <t xml:space="preserve">Quercus pontica K.Koch </t>
  </si>
  <si>
    <t xml:space="preserve">Quercus pubescens Willd. </t>
  </si>
  <si>
    <t xml:space="preserve">Quercus pungens Liebm. </t>
  </si>
  <si>
    <t xml:space="preserve">Quercus robur L. </t>
  </si>
  <si>
    <t xml:space="preserve">Quercus rugosa Née </t>
  </si>
  <si>
    <t xml:space="preserve">Quercus serrata Murray </t>
  </si>
  <si>
    <t xml:space="preserve">Quercus sinuata Walt. </t>
  </si>
  <si>
    <t xml:space="preserve">Quercus stellata Wangenh. </t>
  </si>
  <si>
    <t xml:space="preserve">Quercus turbinella Greene </t>
  </si>
  <si>
    <t xml:space="preserve">Quercus virginiana Mill. </t>
  </si>
  <si>
    <t xml:space="preserve">Quercus yunnensis Franch. </t>
  </si>
  <si>
    <t>Anzahl von Species/species complex</t>
  </si>
  <si>
    <t>northern Chinese Cwa variant</t>
  </si>
  <si>
    <t>restr. to laurel forest zone</t>
  </si>
  <si>
    <t>locally extending into Cfb</t>
  </si>
  <si>
    <t>extending into Csb (Iberian Penins.)</t>
  </si>
  <si>
    <t>extending into Cwb in W.Guizhou; restr.distr.</t>
  </si>
  <si>
    <t>lowermost Dwc</t>
  </si>
  <si>
    <t>marginally ext. into Cwa</t>
  </si>
  <si>
    <t>marginally (Iberian Penins.) → Csb</t>
  </si>
  <si>
    <t>marginally into Cwa</t>
  </si>
  <si>
    <t>typ. Csa/Csb; Cfb in W.France</t>
  </si>
  <si>
    <t>Quercus Group Quercus vel Lobatae (Lavanttal)</t>
  </si>
  <si>
    <t xml:space="preserve">Quercus agrifolia Née </t>
  </si>
  <si>
    <t xml:space="preserve">Quercus coccinea Münchh. </t>
  </si>
  <si>
    <t xml:space="preserve">Quercus ellipsoidalis E.J.Hill </t>
  </si>
  <si>
    <t xml:space="preserve">Quercus emoryi Torr. </t>
  </si>
  <si>
    <t xml:space="preserve">Quercus falcata Michx. </t>
  </si>
  <si>
    <t xml:space="preserve">Quercus hemisphaerica Bartram ex Willd. </t>
  </si>
  <si>
    <t xml:space="preserve">Quercus hypoleucoides A.Camus </t>
  </si>
  <si>
    <t xml:space="preserve">Quercus ilicifolia Wangenh. </t>
  </si>
  <si>
    <t xml:space="preserve">Quercus imbricaria Michx. </t>
  </si>
  <si>
    <t xml:space="preserve">Quercus incana W.Bartram </t>
  </si>
  <si>
    <t xml:space="preserve">Quercus kellogii Newb. </t>
  </si>
  <si>
    <t xml:space="preserve">Quercus laevis Walt. </t>
  </si>
  <si>
    <t xml:space="preserve">Quercus laurifolia Michx. </t>
  </si>
  <si>
    <t xml:space="preserve">Quercus marilandica (L.) Muenchh. </t>
  </si>
  <si>
    <t xml:space="preserve">Quercus myrtifolia Willd. </t>
  </si>
  <si>
    <t xml:space="preserve">Quercus nigra L. </t>
  </si>
  <si>
    <t xml:space="preserve">Quercus palustris Muenchh. </t>
  </si>
  <si>
    <t xml:space="preserve">Quercus phellos L. </t>
  </si>
  <si>
    <t xml:space="preserve">Quercus rubra L. </t>
  </si>
  <si>
    <t xml:space="preserve">Quercus shumardii Buckley </t>
  </si>
  <si>
    <t xml:space="preserve">Quercus texana Buckley </t>
  </si>
  <si>
    <t xml:space="preserve">Quercus velutina Lam. </t>
  </si>
  <si>
    <t xml:space="preserve">Quercus wislizeni A.DC. </t>
  </si>
  <si>
    <t>Group Quercus/Lobatae</t>
  </si>
  <si>
    <t>Quercus augustinii Skan</t>
  </si>
  <si>
    <t>Quercus blakei Skan</t>
  </si>
  <si>
    <t>Quercus gracilis (Rehder &amp; E. H. Wilson) Wuzhi</t>
  </si>
  <si>
    <t>Quercus montana Willd.</t>
  </si>
  <si>
    <t>Vegetational categorisation†</t>
  </si>
  <si>
    <t>Genus</t>
  </si>
  <si>
    <t>Ambiguous</t>
  </si>
  <si>
    <t>Celtis chekiangensis W.C.Cheng</t>
  </si>
  <si>
    <t>Celtis pallida Torr.</t>
  </si>
  <si>
    <t>Aw, BSh, BWh</t>
  </si>
  <si>
    <t>Celtis philippensis Blanco</t>
  </si>
  <si>
    <t>Tropical</t>
  </si>
  <si>
    <t>Celtis tenuifolia Nutt.</t>
  </si>
  <si>
    <t>(meridional-eurytropical)</t>
  </si>
  <si>
    <t xml:space="preserve">Quercus baloot Griff. </t>
  </si>
  <si>
    <t>Quercus floribunda Lindl. ex Wall.</t>
  </si>
  <si>
    <t>Quercus guajavifolia H.Lév</t>
  </si>
  <si>
    <t>Sheet content descriptions</t>
  </si>
  <si>
    <t>Summary elements</t>
  </si>
  <si>
    <t>Pivottable summarising the Köppen signatures of potential modern analogues extrated from the ClimGrim database v. 0.2.1</t>
  </si>
  <si>
    <t>KöSign list</t>
  </si>
  <si>
    <t xml:space="preserve">extracted May, 26th 2015 from the ClimGrim database v. 0.2.1 </t>
  </si>
  <si>
    <t>List of Köppen signatures of species of genera/intrageneric lineages present at Lavanttal;</t>
  </si>
  <si>
    <t>BarChart</t>
  </si>
  <si>
    <t>Chart illustrating proportional composition of taxa present at Lavanttal regarding generalised vegatation categories</t>
  </si>
  <si>
    <t>(see in-text fig. 2 for definition of categories)</t>
  </si>
  <si>
    <t>Data for barchart</t>
  </si>
  <si>
    <r>
      <t xml:space="preserve">[technical sheet, needed for visualisation; linked to the PivotTable in sheet 1, </t>
    </r>
    <r>
      <rPr>
        <i/>
        <sz val="11"/>
        <color theme="1"/>
        <rFont val="Tahoma"/>
        <family val="2"/>
      </rPr>
      <t>Summary elements</t>
    </r>
    <r>
      <rPr>
        <sz val="11"/>
        <color theme="1"/>
        <rFont val="Tahoma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</si>
</sst>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0"/>
      <color indexed="8"/>
      <name val="Tahoma"/>
      <family val="2"/>
    </font>
    <font>
      <i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0" fillId="0" borderId="0"/>
    <xf numFmtId="9" fontId="14" fillId="0" borderId="0" applyFont="0" applyFill="0" applyBorder="0" applyAlignment="0" applyProtection="0"/>
  </cellStyleXfs>
  <cellXfs count="58">
    <xf numFmtId="0" fontId="0" fillId="0" borderId="0" xfId="0"/>
    <xf numFmtId="0" fontId="11" fillId="0" borderId="0" xfId="0" applyFont="1"/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1" applyFont="1" applyFill="1" applyBorder="1" applyAlignment="1"/>
    <xf numFmtId="0" fontId="0" fillId="0" borderId="0" xfId="0" applyAlignment="1">
      <alignment textRotation="90"/>
    </xf>
    <xf numFmtId="0" fontId="5" fillId="0" borderId="0" xfId="0" applyFont="1" applyAlignment="1"/>
    <xf numFmtId="0" fontId="8" fillId="0" borderId="0" xfId="0" applyFont="1" applyFill="1" applyAlignment="1"/>
    <xf numFmtId="0" fontId="7" fillId="0" borderId="0" xfId="0" applyFont="1" applyAlignme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quotePrefix="1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2" borderId="0" xfId="0" quotePrefix="1" applyFont="1" applyFill="1" applyBorder="1" applyAlignment="1">
      <alignment horizontal="center" vertical="top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9" fillId="0" borderId="0" xfId="0" applyFont="1" applyFill="1" applyBorder="1" applyAlignment="1"/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/>
    <xf numFmtId="0" fontId="5" fillId="0" borderId="0" xfId="1" applyFont="1" applyFill="1" applyBorder="1" applyAlignment="1"/>
    <xf numFmtId="0" fontId="12" fillId="0" borderId="1" xfId="1" applyFont="1" applyFill="1" applyBorder="1" applyAlignment="1"/>
    <xf numFmtId="0" fontId="12" fillId="0" borderId="1" xfId="1" applyFont="1" applyFill="1" applyBorder="1" applyAlignment="1">
      <alignment horizontal="left"/>
    </xf>
    <xf numFmtId="0" fontId="5" fillId="3" borderId="0" xfId="0" applyFont="1" applyFill="1" applyBorder="1" applyAlignment="1"/>
    <xf numFmtId="0" fontId="12" fillId="0" borderId="0" xfId="0" applyFont="1" applyFill="1" applyAlignment="1"/>
    <xf numFmtId="9" fontId="0" fillId="0" borderId="0" xfId="2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3" fillId="0" borderId="0" xfId="0" applyFont="1" applyAlignment="1"/>
    <xf numFmtId="0" fontId="3" fillId="2" borderId="0" xfId="0" quotePrefix="1" applyFont="1" applyFill="1" applyBorder="1" applyAlignment="1">
      <alignment horizontal="center" vertical="top"/>
    </xf>
    <xf numFmtId="0" fontId="2" fillId="0" borderId="0" xfId="0" applyFont="1" applyAlignment="1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15" fillId="0" borderId="0" xfId="0" pivotButton="1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NumberFormat="1" applyFont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0" borderId="0" xfId="0" applyFont="1" applyAlignment="1">
      <alignment textRotation="90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6" fillId="0" borderId="0" xfId="0" applyFont="1"/>
    <xf numFmtId="0" fontId="11" fillId="0" borderId="0" xfId="0" applyFont="1" applyAlignment="1">
      <alignment horizontal="left" indent="1"/>
    </xf>
    <xf numFmtId="0" fontId="17" fillId="0" borderId="0" xfId="0" applyFont="1"/>
  </cellXfs>
  <cellStyles count="3">
    <cellStyle name="Prozent" xfId="2" builtinId="5"/>
    <cellStyle name="Standard" xfId="0" builtinId="0"/>
    <cellStyle name="Standard_KöSign (extr. 15.3.2015)" xfId="1"/>
  </cellStyles>
  <dxfs count="9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</dxfs>
  <tableStyles count="0" defaultTableStyle="TableStyleMedium9" defaultPivotStyle="PivotStyleLight16"/>
  <colors>
    <mruColors>
      <color rgb="FFCC0099"/>
      <color rgb="FFFF00FF"/>
      <color rgb="FFFF6600"/>
      <color rgb="FFCC9900"/>
      <color rgb="FFCCCC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'Data for barchart'!$B$1</c:f>
              <c:strCache>
                <c:ptCount val="1"/>
                <c:pt idx="0">
                  <c:v>Ambiguous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barchart'!$B$2:$B$22</c:f>
              <c:numCache>
                <c:formatCode>0%</c:formatCode>
                <c:ptCount val="21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5.8823529411764705E-2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1.6393442622950821E-2</c:v>
                </c:pt>
                <c:pt idx="17">
                  <c:v>5.5555555555555552E-2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for barchart'!$C$1</c:f>
              <c:strCache>
                <c:ptCount val="1"/>
                <c:pt idx="0">
                  <c:v>Arctic-alpine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barchart'!$C$2:$C$22</c:f>
              <c:numCache>
                <c:formatCode>0%</c:formatCode>
                <c:ptCount val="21"/>
                <c:pt idx="0">
                  <c:v>0.06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2"/>
          <c:tx>
            <c:strRef>
              <c:f>'Data for barchart'!$D$1</c:f>
              <c:strCache>
                <c:ptCount val="1"/>
                <c:pt idx="0">
                  <c:v>Boreal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barchart'!$D$2:$D$22</c:f>
              <c:numCache>
                <c:formatCode>0%</c:formatCode>
                <c:ptCount val="21"/>
                <c:pt idx="0">
                  <c:v>0.44</c:v>
                </c:pt>
                <c:pt idx="1">
                  <c:v>0.10344827586206896</c:v>
                </c:pt>
                <c:pt idx="2">
                  <c:v>0.16666666666666666</c:v>
                </c:pt>
                <c:pt idx="3">
                  <c:v>5.8823529411764705E-2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4.9180327868852458E-2</c:v>
                </c:pt>
                <c:pt idx="17">
                  <c:v>0</c:v>
                </c:pt>
                <c:pt idx="18">
                  <c:v>0</c:v>
                </c:pt>
                <c:pt idx="19">
                  <c:v>7.1428571428571425E-2</c:v>
                </c:pt>
                <c:pt idx="20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for barchart'!$E$1</c:f>
              <c:strCache>
                <c:ptCount val="1"/>
                <c:pt idx="0">
                  <c:v>Nemoral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barchart'!$E$2:$E$22</c:f>
              <c:numCache>
                <c:formatCode>0%</c:formatCode>
                <c:ptCount val="21"/>
                <c:pt idx="0">
                  <c:v>0.42</c:v>
                </c:pt>
                <c:pt idx="1">
                  <c:v>0.44827586206896552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1</c:v>
                </c:pt>
                <c:pt idx="5">
                  <c:v>1</c:v>
                </c:pt>
                <c:pt idx="6">
                  <c:v>0.75</c:v>
                </c:pt>
                <c:pt idx="7">
                  <c:v>0.66666666666666663</c:v>
                </c:pt>
                <c:pt idx="8">
                  <c:v>0.54545454545454541</c:v>
                </c:pt>
                <c:pt idx="9">
                  <c:v>0.61904761904761907</c:v>
                </c:pt>
                <c:pt idx="10">
                  <c:v>0.66666666666666663</c:v>
                </c:pt>
                <c:pt idx="11">
                  <c:v>0.44444444444444442</c:v>
                </c:pt>
                <c:pt idx="12">
                  <c:v>0.4</c:v>
                </c:pt>
                <c:pt idx="13">
                  <c:v>0.13333333333333333</c:v>
                </c:pt>
                <c:pt idx="14">
                  <c:v>0.44444444444444442</c:v>
                </c:pt>
                <c:pt idx="15">
                  <c:v>0.3125</c:v>
                </c:pt>
                <c:pt idx="16">
                  <c:v>0.34426229508196721</c:v>
                </c:pt>
                <c:pt idx="17">
                  <c:v>0.16666666666666666</c:v>
                </c:pt>
                <c:pt idx="18">
                  <c:v>0.22222222222222221</c:v>
                </c:pt>
                <c:pt idx="19">
                  <c:v>0.21428571428571427</c:v>
                </c:pt>
                <c:pt idx="20">
                  <c:v>0</c:v>
                </c:pt>
              </c:numCache>
            </c:numRef>
          </c:val>
        </c:ser>
        <c:ser>
          <c:idx val="5"/>
          <c:order val="4"/>
          <c:tx>
            <c:strRef>
              <c:f>'Data for barchart'!$F$1</c:f>
              <c:strCache>
                <c:ptCount val="1"/>
                <c:pt idx="0">
                  <c:v>Meridio-nemoral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barchart'!$F$2:$F$22</c:f>
              <c:numCache>
                <c:formatCode>0%</c:formatCode>
                <c:ptCount val="21"/>
                <c:pt idx="0">
                  <c:v>0.06</c:v>
                </c:pt>
                <c:pt idx="1">
                  <c:v>0.2413793103448276</c:v>
                </c:pt>
                <c:pt idx="2">
                  <c:v>0.16666666666666666</c:v>
                </c:pt>
                <c:pt idx="3">
                  <c:v>5.8823529411764705E-2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0.33333333333333331</c:v>
                </c:pt>
                <c:pt idx="8">
                  <c:v>0.24242424242424243</c:v>
                </c:pt>
                <c:pt idx="9">
                  <c:v>0.14285714285714285</c:v>
                </c:pt>
                <c:pt idx="10">
                  <c:v>0</c:v>
                </c:pt>
                <c:pt idx="11">
                  <c:v>0.1111111111111111</c:v>
                </c:pt>
                <c:pt idx="12">
                  <c:v>0.1</c:v>
                </c:pt>
                <c:pt idx="13">
                  <c:v>0.73333333333333328</c:v>
                </c:pt>
                <c:pt idx="14">
                  <c:v>0.33333333333333331</c:v>
                </c:pt>
                <c:pt idx="15">
                  <c:v>0.4375</c:v>
                </c:pt>
                <c:pt idx="16">
                  <c:v>0.32786885245901637</c:v>
                </c:pt>
                <c:pt idx="17">
                  <c:v>0.5</c:v>
                </c:pt>
                <c:pt idx="18">
                  <c:v>0.40740740740740738</c:v>
                </c:pt>
                <c:pt idx="19">
                  <c:v>0.21428571428571427</c:v>
                </c:pt>
                <c:pt idx="20">
                  <c:v>0.2</c:v>
                </c:pt>
              </c:numCache>
            </c:numRef>
          </c:val>
        </c:ser>
        <c:ser>
          <c:idx val="6"/>
          <c:order val="5"/>
          <c:tx>
            <c:strRef>
              <c:f>'Data for barchart'!$G$1</c:f>
              <c:strCache>
                <c:ptCount val="1"/>
                <c:pt idx="0">
                  <c:v>Semihumid-meridional</c:v>
                </c:pt>
              </c:strCache>
            </c:strRef>
          </c:tx>
          <c:spPr>
            <a:solidFill>
              <a:srgbClr val="CCCC00"/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barchart'!$G$2:$G$22</c:f>
              <c:numCache>
                <c:formatCode>0%</c:formatCode>
                <c:ptCount val="21"/>
                <c:pt idx="0">
                  <c:v>0.02</c:v>
                </c:pt>
                <c:pt idx="1">
                  <c:v>0.13793103448275862</c:v>
                </c:pt>
                <c:pt idx="2">
                  <c:v>0</c:v>
                </c:pt>
                <c:pt idx="3">
                  <c:v>0.17647058823529413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0.21212121212121213</c:v>
                </c:pt>
                <c:pt idx="9">
                  <c:v>0.23809523809523808</c:v>
                </c:pt>
                <c:pt idx="10">
                  <c:v>0.33333333333333331</c:v>
                </c:pt>
                <c:pt idx="11">
                  <c:v>0.44444444444444442</c:v>
                </c:pt>
                <c:pt idx="12">
                  <c:v>0.5</c:v>
                </c:pt>
                <c:pt idx="13">
                  <c:v>0.13333333333333333</c:v>
                </c:pt>
                <c:pt idx="14">
                  <c:v>0.1111111111111111</c:v>
                </c:pt>
                <c:pt idx="15">
                  <c:v>0.125</c:v>
                </c:pt>
                <c:pt idx="16">
                  <c:v>0.19672131147540983</c:v>
                </c:pt>
                <c:pt idx="17">
                  <c:v>0</c:v>
                </c:pt>
                <c:pt idx="18">
                  <c:v>0.33333333333333331</c:v>
                </c:pt>
                <c:pt idx="19">
                  <c:v>0.21428571428571427</c:v>
                </c:pt>
                <c:pt idx="20">
                  <c:v>0</c:v>
                </c:pt>
              </c:numCache>
            </c:numRef>
          </c:val>
        </c:ser>
        <c:ser>
          <c:idx val="7"/>
          <c:order val="6"/>
          <c:tx>
            <c:strRef>
              <c:f>'Data for barchart'!$H$1</c:f>
              <c:strCache>
                <c:ptCount val="1"/>
                <c:pt idx="0">
                  <c:v>Tropical-meridional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barchart'!$H$2:$H$22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1.6393442622950821E-2</c:v>
                </c:pt>
                <c:pt idx="17">
                  <c:v>0.1111111111111111</c:v>
                </c:pt>
                <c:pt idx="18">
                  <c:v>3.7037037037037035E-2</c:v>
                </c:pt>
                <c:pt idx="19">
                  <c:v>0.21428571428571427</c:v>
                </c:pt>
                <c:pt idx="20">
                  <c:v>0.4</c:v>
                </c:pt>
              </c:numCache>
            </c:numRef>
          </c:val>
        </c:ser>
        <c:ser>
          <c:idx val="8"/>
          <c:order val="7"/>
          <c:tx>
            <c:strRef>
              <c:f>'Data for barchart'!$I$1</c:f>
              <c:strCache>
                <c:ptCount val="1"/>
                <c:pt idx="0">
                  <c:v>Tropical</c:v>
                </c:pt>
              </c:strCache>
            </c:strRef>
          </c:tx>
          <c:spPr>
            <a:solidFill>
              <a:srgbClr val="CC0099"/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barchart'!$I$2:$I$22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5.5555555555555552E-2</c:v>
                </c:pt>
                <c:pt idx="18">
                  <c:v>0</c:v>
                </c:pt>
                <c:pt idx="19">
                  <c:v>7.1428571428571425E-2</c:v>
                </c:pt>
                <c:pt idx="20">
                  <c:v>0.4</c:v>
                </c:pt>
              </c:numCache>
            </c:numRef>
          </c:val>
        </c:ser>
        <c:ser>
          <c:idx val="9"/>
          <c:order val="8"/>
          <c:tx>
            <c:strRef>
              <c:f>'Data for barchart'!$J$1</c:f>
              <c:strCache>
                <c:ptCount val="1"/>
                <c:pt idx="0">
                  <c:v>Eurytropical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cat>
            <c:strRef>
              <c:f>'Data for barchart'!$A$2:$A$22</c:f>
              <c:strCache>
                <c:ptCount val="21"/>
                <c:pt idx="0">
                  <c:v>Betula</c:v>
                </c:pt>
                <c:pt idx="1">
                  <c:v>Alnus</c:v>
                </c:pt>
                <c:pt idx="2">
                  <c:v>Prunus</c:v>
                </c:pt>
                <c:pt idx="3">
                  <c:v>Ulmus</c:v>
                </c:pt>
                <c:pt idx="4">
                  <c:v>Corylus</c:v>
                </c:pt>
                <c:pt idx="5">
                  <c:v>Fagus</c:v>
                </c:pt>
                <c:pt idx="6">
                  <c:v>Castanea</c:v>
                </c:pt>
                <c:pt idx="7">
                  <c:v>Pterocarya</c:v>
                </c:pt>
                <c:pt idx="8">
                  <c:v>Carpinus</c:v>
                </c:pt>
                <c:pt idx="9">
                  <c:v>Group Ilex</c:v>
                </c:pt>
                <c:pt idx="10">
                  <c:v>Zelkova</c:v>
                </c:pt>
                <c:pt idx="11">
                  <c:v>Juglans</c:v>
                </c:pt>
                <c:pt idx="12">
                  <c:v>Group Cerris</c:v>
                </c:pt>
                <c:pt idx="13">
                  <c:v>Carya</c:v>
                </c:pt>
                <c:pt idx="14">
                  <c:v>Ostrya</c:v>
                </c:pt>
                <c:pt idx="15">
                  <c:v>Elaeagnus</c:v>
                </c:pt>
                <c:pt idx="16">
                  <c:v>Group Quercus/Lobatae</c:v>
                </c:pt>
                <c:pt idx="17">
                  <c:v>Celtis</c:v>
                </c:pt>
                <c:pt idx="18">
                  <c:v>Group Cyclobalanopsis</c:v>
                </c:pt>
                <c:pt idx="19">
                  <c:v>Fagales:Myricaceae</c:v>
                </c:pt>
                <c:pt idx="20">
                  <c:v>Fagales:Juglandaceae: Engelhardioideae</c:v>
                </c:pt>
              </c:strCache>
            </c:strRef>
          </c:cat>
          <c:val>
            <c:numRef>
              <c:f>'Data for barchart'!$J$2:$J$22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0.1111111111111111</c:v>
                </c:pt>
                <c:pt idx="15">
                  <c:v>0.125</c:v>
                </c:pt>
                <c:pt idx="16">
                  <c:v>4.9180327868852458E-2</c:v>
                </c:pt>
                <c:pt idx="17">
                  <c:v>0.1111111111111111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02790704"/>
        <c:axId val="302791096"/>
      </c:barChart>
      <c:catAx>
        <c:axId val="30279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791096"/>
        <c:crosses val="autoZero"/>
        <c:auto val="1"/>
        <c:lblAlgn val="ctr"/>
        <c:lblOffset val="100"/>
        <c:noMultiLvlLbl val="0"/>
      </c:catAx>
      <c:valAx>
        <c:axId val="3027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79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8740157499999996" bottom="0.78740157499999996" header="0.3" footer="0.3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238" cy="5999238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 Grimm" refreshedDate="42135.675313310188" createdVersion="5" refreshedVersion="5" minRefreshableVersion="3" recordCount="410">
  <cacheSource type="worksheet">
    <worksheetSource ref="A1:AB411" sheet="KöSign list"/>
  </cacheSource>
  <cacheFields count="29">
    <cacheField name="Lineage" numFmtId="0">
      <sharedItems count="20">
        <s v="Fagales:Betulaceae:Betuloideae"/>
        <s v="Fagales:Betulaceae:Coryloideae"/>
        <s v="Rosales:Cannabaceae"/>
        <s v="Rosales:Elaeagnaceae"/>
        <s v="Fagales:Fagaceae"/>
        <s v="Fagales:Juglandaceae: Engelhardioideae"/>
        <s v="Fagales:Juglandaceae:Juglandoideae"/>
        <s v="Fagales:Myricaceae"/>
        <s v="Rosales:Rosaceae"/>
        <s v="Rosales:Ulmaceae"/>
        <s v="Betulaceae:Betuloideae" u="1"/>
        <s v="Myricaceae" u="1"/>
        <s v="Rosaceae" u="1"/>
        <s v="Juglandaceae: Juglandoideae" u="1"/>
        <s v="Elaeagnaceae" u="1"/>
        <s v="Juglandaceae: Engelhardioideae" u="1"/>
        <s v="Fagaceae" u="1"/>
        <s v="Betulaceae:Coryloideae" u="1"/>
        <s v="Cannabaceae" u="1"/>
        <s v="Ulmaceae" u="1"/>
      </sharedItems>
    </cacheField>
    <cacheField name="Genus" numFmtId="0">
      <sharedItems count="22">
        <s v="Alnus"/>
        <s v="Betula"/>
        <s v="Carpinus"/>
        <s v="Corylus"/>
        <s v="Ostrya"/>
        <s v="Celtis"/>
        <s v="Elaeagnus"/>
        <s v="Castanea"/>
        <s v="Fagus"/>
        <s v="Quercus"/>
        <s v="Alfaroa-Oreomunnea"/>
        <s v="Alfaroa"/>
        <s v="Oreomunnea"/>
        <s v="Carya"/>
        <s v="Juglans"/>
        <s v="Pterocarya"/>
        <s v="Myrica-Morella"/>
        <s v="Morella"/>
        <s v="Myrica"/>
        <s v="Prunus"/>
        <s v="Ulmus"/>
        <s v="Zelkova"/>
      </sharedItems>
    </cacheField>
    <cacheField name="Subgenus*" numFmtId="0">
      <sharedItems containsBlank="1" count="12">
        <s v="Alnus/Clethopsis"/>
        <s v="Alnus"/>
        <s v="[not in Leopold et al. 2012]"/>
        <s v="Alnobetula"/>
        <s v="Clethropsis"/>
        <m/>
        <s v="Group Cerris"/>
        <s v="Group Cyclobalanopsis"/>
        <s v="Group Ilex"/>
        <s v="Group Quercus/Lobatae"/>
        <s v="Group Quercus" u="1"/>
        <s v="Group Lobatae" u="1"/>
      </sharedItems>
    </cacheField>
    <cacheField name="Species/species complex" numFmtId="0">
      <sharedItems/>
    </cacheField>
    <cacheField name="Vegetational categorisation†" numFmtId="0">
      <sharedItems containsBlank="1" count="15">
        <s v="–"/>
        <s v="Nemoral"/>
        <s v="Semihumid-meridional"/>
        <s v="Meridio-nemoral"/>
        <s v="Boreal"/>
        <s v="(humid temperate)"/>
        <s v="Arctic-alpine"/>
        <s v="Eurytropical"/>
        <s v="(meridional-eurytropical)"/>
        <s v="Tropical-meridional"/>
        <s v="Tropical"/>
        <s v="(generalist)"/>
        <m u="1"/>
        <s v="(warm temperate)" u="1"/>
        <s v="Intermediate" u="1"/>
      </sharedItems>
      <fieldGroup par="28"/>
    </cacheField>
    <cacheField name="Summer-draught tolerant" numFmtId="0">
      <sharedItems/>
    </cacheField>
    <cacheField name="Possible pollen type" numFmtId="0">
      <sharedItems/>
    </cacheField>
    <cacheField name="A" numFmtId="0">
      <sharedItems containsMixedTypes="1" containsNumber="1" containsInteger="1" minValue="0" maxValue="1"/>
    </cacheField>
    <cacheField name="Cfa" numFmtId="0">
      <sharedItems containsMixedTypes="1" containsNumber="1" containsInteger="1" minValue="0" maxValue="1"/>
    </cacheField>
    <cacheField name="Cfb" numFmtId="0">
      <sharedItems containsMixedTypes="1" containsNumber="1" containsInteger="1" minValue="0" maxValue="1"/>
    </cacheField>
    <cacheField name="Cfc" numFmtId="0">
      <sharedItems containsMixedTypes="1" containsNumber="1" containsInteger="1" minValue="0" maxValue="1"/>
    </cacheField>
    <cacheField name="Dfa" numFmtId="0">
      <sharedItems containsMixedTypes="1" containsNumber="1" containsInteger="1" minValue="0" maxValue="1"/>
    </cacheField>
    <cacheField name="Dfb" numFmtId="0">
      <sharedItems containsMixedTypes="1" containsNumber="1" containsInteger="1" minValue="0" maxValue="1"/>
    </cacheField>
    <cacheField name="Dfc" numFmtId="0">
      <sharedItems containsMixedTypes="1" containsNumber="1" containsInteger="1" minValue="0" maxValue="1"/>
    </cacheField>
    <cacheField name="Dfd" numFmtId="0">
      <sharedItems containsMixedTypes="1" containsNumber="1" containsInteger="1" minValue="0" maxValue="1"/>
    </cacheField>
    <cacheField name="Cwa" numFmtId="0">
      <sharedItems containsMixedTypes="1" containsNumber="1" containsInteger="1" minValue="0" maxValue="1"/>
    </cacheField>
    <cacheField name="Cwb" numFmtId="0">
      <sharedItems containsMixedTypes="1" containsNumber="1" containsInteger="1" minValue="0" maxValue="1"/>
    </cacheField>
    <cacheField name="Dwa" numFmtId="0">
      <sharedItems containsMixedTypes="1" containsNumber="1" containsInteger="1" minValue="0" maxValue="1"/>
    </cacheField>
    <cacheField name="Dwb" numFmtId="0">
      <sharedItems containsMixedTypes="1" containsNumber="1" containsInteger="1" minValue="0" maxValue="1"/>
    </cacheField>
    <cacheField name="Dwc" numFmtId="0">
      <sharedItems containsMixedTypes="1" containsNumber="1" containsInteger="1" minValue="0" maxValue="1"/>
    </cacheField>
    <cacheField name="ET" numFmtId="0">
      <sharedItems containsMixedTypes="1" containsNumber="1" containsInteger="1" minValue="0" maxValue="1"/>
    </cacheField>
    <cacheField name="Csa" numFmtId="0">
      <sharedItems containsMixedTypes="1" containsNumber="1" containsInteger="1" minValue="0" maxValue="1"/>
    </cacheField>
    <cacheField name="Csb" numFmtId="0">
      <sharedItems containsMixedTypes="1" containsNumber="1" containsInteger="1" minValue="0" maxValue="1"/>
    </cacheField>
    <cacheField name="Dsa" numFmtId="0">
      <sharedItems containsMixedTypes="1" containsNumber="1" containsInteger="1" minValue="0" maxValue="1"/>
    </cacheField>
    <cacheField name="Dsb" numFmtId="0">
      <sharedItems containsMixedTypes="1" containsNumber="1" containsInteger="1" minValue="0" maxValue="1"/>
    </cacheField>
    <cacheField name="Dsc" numFmtId="0">
      <sharedItems containsMixedTypes="1" containsNumber="1" containsInteger="1" minValue="0" maxValue="1"/>
    </cacheField>
    <cacheField name="B" numFmtId="0">
      <sharedItems containsMixedTypes="1" containsNumber="1" containsInteger="1" minValue="0" maxValue="1"/>
    </cacheField>
    <cacheField name="Remarks" numFmtId="0">
      <sharedItems containsBlank="1"/>
    </cacheField>
    <cacheField name="Vegetational categorisation†2" numFmtId="0" databaseField="0">
      <fieldGroup base="4">
        <discretePr count="15">
          <x v="0"/>
          <x v="1"/>
          <x v="2"/>
          <x v="3"/>
          <x v="4"/>
          <x v="11"/>
          <x v="5"/>
          <x v="6"/>
          <x v="11"/>
          <x v="7"/>
          <x v="9"/>
          <x v="11"/>
          <x v="8"/>
          <x v="11"/>
          <x v="10"/>
        </discretePr>
        <groupItems count="12">
          <s v="–"/>
          <s v="Nemoral"/>
          <s v="Semihumid-meridional"/>
          <s v="Meridio-nemoral"/>
          <s v="Boreal"/>
          <s v="Arctic-alpine"/>
          <s v="Eurytropical"/>
          <s v="Tropical-meridional"/>
          <m/>
          <s v="Tropical"/>
          <s v="Intermediate"/>
          <s v="Gruppe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x v="0"/>
    <x v="0"/>
    <x v="0"/>
    <s v="Alnus sp.1/2 (Lavanttal)"/>
    <x v="0"/>
    <s v="–"/>
    <s v="Alnus sp.1/2"/>
    <n v="0"/>
    <n v="1"/>
    <n v="1"/>
    <n v="0"/>
    <n v="1"/>
    <n v="1"/>
    <n v="1"/>
    <n v="0"/>
    <n v="1"/>
    <n v="1"/>
    <n v="1"/>
    <n v="1"/>
    <n v="1"/>
    <n v="1"/>
    <n v="1"/>
    <n v="1"/>
    <n v="0"/>
    <n v="1"/>
    <n v="1"/>
    <n v="0"/>
    <m/>
  </r>
  <r>
    <x v="0"/>
    <x v="0"/>
    <x v="1"/>
    <s v="Alnus acuminata Kunth"/>
    <x v="1"/>
    <s v="No"/>
    <s v="Alnus sp.1/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0"/>
    <x v="0"/>
    <x v="1"/>
    <s v="Alnus cordata (Loisel.) Duby"/>
    <x v="2"/>
    <s v="Yes"/>
    <s v="Alnus sp.1/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m/>
  </r>
  <r>
    <x v="0"/>
    <x v="0"/>
    <x v="1"/>
    <s v="Alnus cremastogyne Burkill"/>
    <x v="1"/>
    <s v="No"/>
    <s v="Alnus sp.1/2"/>
    <n v="0"/>
    <n v="0"/>
    <n v="1"/>
    <n v="0"/>
    <n v="0"/>
    <s v="?"/>
    <n v="0"/>
    <n v="0"/>
    <n v="0"/>
    <n v="1"/>
    <n v="0"/>
    <s v="?"/>
    <n v="0"/>
    <n v="0"/>
    <n v="0"/>
    <n v="0"/>
    <n v="0"/>
    <n v="0"/>
    <n v="0"/>
    <n v="0"/>
    <m/>
  </r>
  <r>
    <x v="0"/>
    <x v="0"/>
    <x v="2"/>
    <s v="Alnus faurei H.Lév. &amp; Vaniot"/>
    <x v="1"/>
    <s v="No"/>
    <s v="Alnus sp.1/2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0"/>
    <x v="1"/>
    <s v="Alnus ferdinandi-coburgii C.K.Schneid."/>
    <x v="1"/>
    <s v="No"/>
    <s v="Alnus sp.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0"/>
    <x v="0"/>
    <x v="3"/>
    <s v="Alnus firma Siebold &amp; Zucc."/>
    <x v="3"/>
    <s v="No"/>
    <s v="Other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4"/>
    <s v="Alnus formosana (Burkill) Makino"/>
    <x v="1"/>
    <s v="No"/>
    <s v="Alnus sp.1/2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0"/>
    <x v="0"/>
    <x v="1"/>
    <s v="Alnus glutinosa (L.) Gaertn."/>
    <x v="1"/>
    <s v="To some extent"/>
    <s v="Alnus sp.1/2"/>
    <n v="0"/>
    <n v="1"/>
    <n v="1"/>
    <n v="0"/>
    <n v="0"/>
    <n v="1"/>
    <s v="(1)"/>
    <n v="0"/>
    <n v="0"/>
    <n v="0"/>
    <n v="0"/>
    <n v="0"/>
    <n v="0"/>
    <n v="0"/>
    <s v="(1)"/>
    <s v="(1)"/>
    <n v="0"/>
    <n v="0"/>
    <n v="0"/>
    <n v="0"/>
    <s v="in Finland into Dfc, in N. Spain into Csb (nemoral zone!); in N. Iran: Csa (functional Cfa)"/>
  </r>
  <r>
    <x v="0"/>
    <x v="0"/>
    <x v="1"/>
    <s v="Alnus hirsuta Turcz. ex Rupr."/>
    <x v="4"/>
    <s v="No"/>
    <s v="Alnus sp.1/2"/>
    <n v="0"/>
    <s v="?"/>
    <n v="1"/>
    <n v="0"/>
    <n v="0"/>
    <n v="1"/>
    <n v="1"/>
    <n v="0"/>
    <n v="0"/>
    <n v="0"/>
    <n v="0"/>
    <n v="1"/>
    <n v="1"/>
    <n v="0"/>
    <n v="0"/>
    <n v="0"/>
    <n v="0"/>
    <n v="0"/>
    <n v="0"/>
    <n v="0"/>
    <m/>
  </r>
  <r>
    <x v="0"/>
    <x v="0"/>
    <x v="1"/>
    <s v="Alnus incana (L.) Moench."/>
    <x v="4"/>
    <s v="Yes"/>
    <s v="Alnus sp.1/2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m/>
  </r>
  <r>
    <x v="0"/>
    <x v="0"/>
    <x v="1"/>
    <s v="Alnus japonica (Thunb.) Steud."/>
    <x v="3"/>
    <s v="No"/>
    <s v="Alnus sp.1/2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s v="mostly Cfa"/>
  </r>
  <r>
    <x v="0"/>
    <x v="0"/>
    <x v="2"/>
    <s v="Alnus lanata Duthie ex Bean"/>
    <x v="1"/>
    <s v="No"/>
    <s v="Alnus sp.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s v="[very restricted distribution]"/>
  </r>
  <r>
    <x v="0"/>
    <x v="0"/>
    <x v="3"/>
    <s v="Alnus mandschurica (Callier) Hand.-Mazz."/>
    <x v="4"/>
    <s v="No"/>
    <s v="Alnus sp.1/2"/>
    <n v="0"/>
    <n v="0"/>
    <n v="0"/>
    <n v="0"/>
    <n v="0"/>
    <n v="0"/>
    <n v="0"/>
    <n v="0"/>
    <n v="0"/>
    <n v="0"/>
    <n v="0"/>
    <s v="?"/>
    <n v="1"/>
    <n v="0"/>
    <n v="0"/>
    <n v="0"/>
    <n v="0"/>
    <n v="0"/>
    <n v="0"/>
    <n v="0"/>
    <m/>
  </r>
  <r>
    <x v="0"/>
    <x v="0"/>
    <x v="4"/>
    <s v="Alnus maritima (Marshall) Muhl. ex Nutt."/>
    <x v="3"/>
    <s v="No"/>
    <s v="Alnus sp.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restricted distribution]"/>
  </r>
  <r>
    <x v="0"/>
    <x v="0"/>
    <x v="1"/>
    <s v="Alnus matsumurae Callier"/>
    <x v="1"/>
    <s v="No"/>
    <s v="Alnus sp.1/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0"/>
    <x v="3"/>
    <s v="Alnus maximowiczii Callier"/>
    <x v="5"/>
    <s v="No"/>
    <s v="Alnus sp.1/2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m/>
  </r>
  <r>
    <x v="0"/>
    <x v="0"/>
    <x v="1"/>
    <s v="Alnus nepalensis D.Don"/>
    <x v="2"/>
    <s v="No"/>
    <s v="Alnus sp.1/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0"/>
    <x v="0"/>
    <x v="4"/>
    <s v="Alnus nitida (Spach) Endl."/>
    <x v="1"/>
    <s v="No"/>
    <s v="Alnus sp.1/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1"/>
    <s v="Alnus oblongifolia Torr."/>
    <x v="1"/>
    <s v="No"/>
    <s v="Alnus sp.1/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[very restricted distribution]"/>
  </r>
  <r>
    <x v="0"/>
    <x v="0"/>
    <x v="1"/>
    <s v="Alnus orientalis Decne."/>
    <x v="2"/>
    <s v="Yes"/>
    <s v="Alnus sp.1/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m/>
  </r>
  <r>
    <x v="0"/>
    <x v="0"/>
    <x v="3"/>
    <s v="Alnus pendula Matsum."/>
    <x v="1"/>
    <s v="No"/>
    <s v="Other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0"/>
    <x v="1"/>
    <s v="Alnus rhombifolia Nutt."/>
    <x v="2"/>
    <s v="Yes"/>
    <s v="Alnus sp.1/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s v="[restricted distribution]"/>
  </r>
  <r>
    <x v="0"/>
    <x v="0"/>
    <x v="1"/>
    <s v="Alnus rubra Bong."/>
    <x v="1"/>
    <s v="Yes"/>
    <s v="Alnus sp.1/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s v="[restricted distribution]"/>
  </r>
  <r>
    <x v="0"/>
    <x v="0"/>
    <x v="1"/>
    <s v="Alnus serrulata (Aiton) Willd."/>
    <x v="1"/>
    <s v="No"/>
    <s v="Alnus sp.1/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touches Dfb in New England"/>
  </r>
  <r>
    <x v="0"/>
    <x v="0"/>
    <x v="2"/>
    <s v="Alnus serrulatoides Callier"/>
    <x v="3"/>
    <s v="No"/>
    <s v="Alnus sp.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3"/>
    <s v="Alnus sieboldiana Matsum."/>
    <x v="3"/>
    <s v="No"/>
    <s v="Other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1"/>
    <s v="Alnus subcordata C.A.Mey"/>
    <x v="3"/>
    <s v="Yes"/>
    <s v="Alnus sp.1/2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s v="[restricted distribution]"/>
  </r>
  <r>
    <x v="0"/>
    <x v="0"/>
    <x v="1"/>
    <s v="Alnus trabeculosa Hand.-Mazz."/>
    <x v="3"/>
    <s v="No"/>
    <s v="Alnus sp.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3"/>
    <s v="Alnus viridis (Chaix) DC. [= A. alnobetula subsp. alnobetula]"/>
    <x v="6"/>
    <s v="Yes"/>
    <s v="Alnus sp.1/2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1"/>
    <n v="0"/>
    <s v="highest parts of Dfb, Dsb"/>
  </r>
  <r>
    <x v="0"/>
    <x v="1"/>
    <x v="5"/>
    <s v="Betula sp. 1/2 (Lavanttal)"/>
    <x v="0"/>
    <s v="–"/>
    <s v="Betula sp. 1/2"/>
    <n v="0"/>
    <n v="1"/>
    <n v="1"/>
    <n v="1"/>
    <n v="1"/>
    <n v="1"/>
    <n v="1"/>
    <n v="1"/>
    <n v="1"/>
    <n v="1"/>
    <n v="1"/>
    <n v="1"/>
    <n v="1"/>
    <n v="1"/>
    <n v="0"/>
    <n v="0"/>
    <n v="0"/>
    <n v="1"/>
    <n v="1"/>
    <n v="0"/>
    <m/>
  </r>
  <r>
    <x v="0"/>
    <x v="1"/>
    <x v="5"/>
    <s v="Betula albosinensis Burkill"/>
    <x v="1"/>
    <s v="No"/>
    <s v="Betula sp. 1/2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m/>
  </r>
  <r>
    <x v="0"/>
    <x v="1"/>
    <x v="5"/>
    <s v="Betula alleghaniensis Britton"/>
    <x v="1"/>
    <s v="No"/>
    <s v="Betula sp. 1/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alnoides Buch.-Ham. ex D.Don"/>
    <x v="3"/>
    <s v="No"/>
    <s v="Betula sp. 1/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0"/>
    <x v="1"/>
    <x v="5"/>
    <s v="Betula apoiensis Nakai ex H.Hara"/>
    <x v="1"/>
    <s v="No"/>
    <s v="Betula sp. 1/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[very restricted distribution]"/>
  </r>
  <r>
    <x v="0"/>
    <x v="1"/>
    <x v="5"/>
    <s v="Betula calcicola (W.W.Sm.) P.C.Li"/>
    <x v="1"/>
    <s v="No"/>
    <s v="Betula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0"/>
    <x v="1"/>
    <x v="5"/>
    <s v="Betula chichibuensis H.Hara"/>
    <x v="1"/>
    <s v="No"/>
    <s v="Betula sp. 1/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[very restricted distribution]"/>
  </r>
  <r>
    <x v="0"/>
    <x v="1"/>
    <x v="5"/>
    <s v="Betula chinensis Maxim."/>
    <x v="1"/>
    <s v="No"/>
    <s v="Betula sp. 1/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m/>
  </r>
  <r>
    <x v="0"/>
    <x v="1"/>
    <x v="5"/>
    <s v="Betula corylifolia Regel &amp; Maxim."/>
    <x v="1"/>
    <s v="No"/>
    <s v="Betula sp. 1/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costata Trautv."/>
    <x v="4"/>
    <s v="No"/>
    <s v="Betula sp. 1/2"/>
    <n v="0"/>
    <n v="0"/>
    <n v="0"/>
    <n v="0"/>
    <n v="0"/>
    <n v="1"/>
    <n v="1"/>
    <n v="0"/>
    <n v="0"/>
    <n v="0"/>
    <n v="1"/>
    <n v="1"/>
    <n v="0"/>
    <n v="0"/>
    <n v="0"/>
    <n v="0"/>
    <n v="0"/>
    <n v="0"/>
    <n v="0"/>
    <n v="0"/>
    <m/>
  </r>
  <r>
    <x v="0"/>
    <x v="1"/>
    <x v="5"/>
    <s v="Betula cylindrostachya Lindl. ex Wall."/>
    <x v="2"/>
    <s v="No"/>
    <s v="Betula sp. 1/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0"/>
    <x v="1"/>
    <x v="5"/>
    <s v="Betula dahurica Pall."/>
    <x v="4"/>
    <s v="No"/>
    <s v="Betula sp. 1/2"/>
    <n v="0"/>
    <n v="0"/>
    <n v="0"/>
    <n v="0"/>
    <n v="0"/>
    <n v="1"/>
    <n v="1"/>
    <n v="0"/>
    <n v="0"/>
    <n v="0"/>
    <n v="1"/>
    <n v="1"/>
    <n v="0"/>
    <n v="0"/>
    <n v="0"/>
    <n v="0"/>
    <n v="0"/>
    <n v="0"/>
    <n v="0"/>
    <n v="0"/>
    <m/>
  </r>
  <r>
    <x v="0"/>
    <x v="1"/>
    <x v="5"/>
    <s v="Betula delavayi Franch."/>
    <x v="4"/>
    <s v="No"/>
    <s v="Betula sp. 1/2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s v="[restricted distribution]"/>
  </r>
  <r>
    <x v="0"/>
    <x v="1"/>
    <x v="5"/>
    <s v="Betula divaricata Ledeb."/>
    <x v="4"/>
    <s v="No"/>
    <s v="Betula sp. 1/2"/>
    <n v="0"/>
    <n v="0"/>
    <n v="0"/>
    <n v="0"/>
    <n v="0"/>
    <n v="1"/>
    <n v="1"/>
    <n v="0"/>
    <n v="0"/>
    <n v="0"/>
    <n v="0"/>
    <n v="1"/>
    <n v="1"/>
    <n v="0"/>
    <n v="0"/>
    <n v="0"/>
    <n v="0"/>
    <n v="0"/>
    <n v="0"/>
    <n v="0"/>
    <m/>
  </r>
  <r>
    <x v="0"/>
    <x v="1"/>
    <x v="5"/>
    <s v="Betula ermanii Cham."/>
    <x v="4"/>
    <s v="No"/>
    <s v="Betula sp. 1/2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m/>
  </r>
  <r>
    <x v="0"/>
    <x v="1"/>
    <x v="5"/>
    <s v="Betula fruticosa Pall."/>
    <x v="4"/>
    <s v="No"/>
    <s v="Betula sp. 1/2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m/>
  </r>
  <r>
    <x v="0"/>
    <x v="1"/>
    <x v="5"/>
    <s v="Betula glandulosa Michx."/>
    <x v="4"/>
    <s v="Yes"/>
    <s v="Betula sp. 1/2"/>
    <n v="0"/>
    <n v="0"/>
    <n v="0"/>
    <n v="0"/>
    <n v="0"/>
    <s v="(1)"/>
    <n v="1"/>
    <n v="0"/>
    <n v="0"/>
    <n v="0"/>
    <n v="0"/>
    <n v="0"/>
    <n v="0"/>
    <n v="0"/>
    <n v="0"/>
    <n v="0"/>
    <n v="0"/>
    <s v="(1)"/>
    <n v="1"/>
    <n v="0"/>
    <s v="marginally into Dfb, Dsb"/>
  </r>
  <r>
    <x v="0"/>
    <x v="1"/>
    <x v="5"/>
    <s v="Betula globispica Shirai"/>
    <x v="1"/>
    <s v="No"/>
    <s v="Betula sp. 1/2"/>
    <n v="0"/>
    <n v="0"/>
    <s v="?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grossa Siebold &amp; Zucc."/>
    <x v="1"/>
    <s v="No"/>
    <s v="Betula sp. 1/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altitudinal distr. unknown (in mountains)"/>
  </r>
  <r>
    <x v="0"/>
    <x v="1"/>
    <x v="5"/>
    <s v="Betula halophila Ching"/>
    <x v="4"/>
    <s v="No"/>
    <s v="Betula sp. 1/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s v="[restricted distribution]"/>
  </r>
  <r>
    <x v="0"/>
    <x v="1"/>
    <x v="5"/>
    <s v="Betula humilis Schrank"/>
    <x v="6"/>
    <s v="No"/>
    <s v="Betula sp. 1/2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m/>
  </r>
  <r>
    <x v="0"/>
    <x v="1"/>
    <x v="5"/>
    <s v="Betula insignis Franch."/>
    <x v="1"/>
    <s v="No"/>
    <s v="Betula sp. 1/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jinpingensis P.C.Li"/>
    <x v="3"/>
    <s v="No"/>
    <s v="Betula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very restricted distribution]"/>
  </r>
  <r>
    <x v="0"/>
    <x v="1"/>
    <x v="5"/>
    <s v="Betula jiulungensis P.C.Li ex Q.Lin"/>
    <x v="1"/>
    <s v="No"/>
    <s v="Betula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s v="[very restricted distribution]"/>
  </r>
  <r>
    <x v="0"/>
    <x v="1"/>
    <x v="5"/>
    <s v="Betula kenaica W.H.Evans"/>
    <x v="4"/>
    <s v="No"/>
    <s v="Betula sp. 1/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lanata (Regel) V.N.Vassil."/>
    <x v="4"/>
    <s v="No"/>
    <s v="Betula sp. 1/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lenta L."/>
    <x v="1"/>
    <s v="No"/>
    <s v="Betula sp. 1/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litwinowii Doluch."/>
    <x v="4"/>
    <s v="No"/>
    <s v="Betula sp. 1/2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luminifera H.J.P.Winkl."/>
    <x v="1"/>
    <s v="No"/>
    <s v="Betula sp. 1/2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0"/>
    <x v="1"/>
    <x v="5"/>
    <s v="Betula maximowicziana Regel"/>
    <x v="1"/>
    <s v="No"/>
    <s v="Betula sp. 1/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medwediewii Regel"/>
    <x v="4"/>
    <s v="No"/>
    <s v="Betula sp. 1/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michauxii Spach"/>
    <x v="4"/>
    <s v="No"/>
    <s v="Betula sp. 1/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microphylla Bunge"/>
    <x v="1"/>
    <s v="No"/>
    <s v="Betula sp. 1/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minor (Tuck.) Fernald"/>
    <x v="4"/>
    <s v="No"/>
    <s v="Betula sp. 1/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nana L."/>
    <x v="6"/>
    <s v="No"/>
    <s v="Other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m/>
  </r>
  <r>
    <x v="0"/>
    <x v="1"/>
    <x v="5"/>
    <s v="Betula neoalaskana Sarg."/>
    <x v="6"/>
    <s v="No"/>
    <s v="Betula sp. 1/2"/>
    <n v="0"/>
    <n v="0"/>
    <n v="0"/>
    <n v="0"/>
    <n v="0"/>
    <n v="0"/>
    <n v="1"/>
    <n v="0"/>
    <n v="0"/>
    <n v="0"/>
    <n v="0"/>
    <n v="0"/>
    <n v="0"/>
    <n v="1"/>
    <n v="0"/>
    <n v="0"/>
    <n v="0"/>
    <n v="0"/>
    <s v="?"/>
    <n v="0"/>
    <m/>
  </r>
  <r>
    <x v="0"/>
    <x v="1"/>
    <x v="5"/>
    <s v="Betula nigra L."/>
    <x v="3"/>
    <s v="No"/>
    <s v="Betula sp. 1/2"/>
    <n v="0"/>
    <n v="1"/>
    <n v="0"/>
    <n v="0"/>
    <s v="(1)"/>
    <n v="0"/>
    <n v="0"/>
    <n v="0"/>
    <n v="0"/>
    <n v="0"/>
    <n v="0"/>
    <n v="0"/>
    <n v="0"/>
    <n v="0"/>
    <n v="0"/>
    <n v="0"/>
    <n v="0"/>
    <n v="0"/>
    <n v="0"/>
    <n v="0"/>
    <s v="locally into Dfa"/>
  </r>
  <r>
    <x v="0"/>
    <x v="1"/>
    <x v="5"/>
    <s v="Betula occidentalis Hook."/>
    <x v="1"/>
    <s v="To some extent"/>
    <s v="Betula sp. 1/2"/>
    <n v="0"/>
    <n v="0"/>
    <n v="0"/>
    <n v="0"/>
    <n v="0"/>
    <n v="1"/>
    <s v="(1)"/>
    <n v="0"/>
    <n v="0"/>
    <n v="0"/>
    <n v="0"/>
    <n v="0"/>
    <n v="0"/>
    <n v="0"/>
    <n v="0"/>
    <n v="0"/>
    <n v="0"/>
    <s v="(1)"/>
    <n v="0"/>
    <n v="0"/>
    <s v="marginally into Dfc(BC), Dsb(NW. U.S.)"/>
  </r>
  <r>
    <x v="0"/>
    <x v="1"/>
    <x v="5"/>
    <s v="Betula ovalifolia Rupr."/>
    <x v="1"/>
    <s v="No"/>
    <s v="Betula sp. 1/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m/>
  </r>
  <r>
    <x v="0"/>
    <x v="1"/>
    <x v="5"/>
    <s v="Betula papyrifera Marshall"/>
    <x v="4"/>
    <s v="No"/>
    <s v="Betula sp. 1/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paramushirensis Barkalov"/>
    <x v="4"/>
    <s v="No"/>
    <s v="Betula sp. 1/2"/>
    <n v="0"/>
    <n v="0"/>
    <n v="0"/>
    <n v="0"/>
    <n v="0"/>
    <n v="0"/>
    <n v="1"/>
    <n v="0"/>
    <n v="0"/>
    <n v="0"/>
    <n v="0"/>
    <n v="0"/>
    <n v="0"/>
    <s v="?"/>
    <n v="0"/>
    <n v="0"/>
    <n v="0"/>
    <n v="0"/>
    <n v="0"/>
    <n v="0"/>
    <m/>
  </r>
  <r>
    <x v="0"/>
    <x v="1"/>
    <x v="5"/>
    <s v="Betula pendula Roth"/>
    <x v="4"/>
    <s v="No"/>
    <s v="Betula sp. 1/2"/>
    <n v="0"/>
    <n v="0"/>
    <n v="1"/>
    <n v="0"/>
    <n v="0"/>
    <n v="1"/>
    <n v="1"/>
    <n v="0"/>
    <n v="0"/>
    <n v="1"/>
    <n v="0"/>
    <n v="1"/>
    <n v="0"/>
    <n v="0"/>
    <n v="0"/>
    <n v="0"/>
    <n v="0"/>
    <n v="0"/>
    <n v="0"/>
    <n v="0"/>
    <m/>
  </r>
  <r>
    <x v="0"/>
    <x v="1"/>
    <x v="5"/>
    <s v="Betula platyphylla Sukaczev"/>
    <x v="4"/>
    <s v="No"/>
    <s v="Betula sp. 1/2"/>
    <n v="0"/>
    <n v="0"/>
    <n v="0"/>
    <n v="0"/>
    <n v="0"/>
    <n v="1"/>
    <n v="1"/>
    <n v="0"/>
    <n v="0"/>
    <n v="0"/>
    <n v="0"/>
    <n v="1"/>
    <n v="1"/>
    <n v="0"/>
    <n v="0"/>
    <n v="0"/>
    <n v="0"/>
    <n v="0"/>
    <n v="0"/>
    <n v="0"/>
    <m/>
  </r>
  <r>
    <x v="0"/>
    <x v="1"/>
    <x v="5"/>
    <s v="Betula populifolia Marshall"/>
    <x v="1"/>
    <s v="No"/>
    <s v="Betula sp. 1/2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s v="Cfa/Cfb: only along Atlantic coast (till NC/SC border)"/>
  </r>
  <r>
    <x v="0"/>
    <x v="1"/>
    <x v="5"/>
    <s v="Betula potaninii Batalin"/>
    <x v="1"/>
    <s v="No"/>
    <s v="Betula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0"/>
    <x v="1"/>
    <x v="5"/>
    <s v="Betula pubescens Ehrh."/>
    <x v="4"/>
    <s v="No"/>
    <s v="Betula sp. 1/2"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pumila L."/>
    <x v="4"/>
    <s v="Yes"/>
    <s v="Betula sp. 1/2"/>
    <n v="0"/>
    <n v="0"/>
    <n v="0"/>
    <n v="0"/>
    <n v="0"/>
    <n v="1"/>
    <n v="1"/>
    <n v="0"/>
    <n v="0"/>
    <n v="0"/>
    <n v="0"/>
    <n v="0"/>
    <n v="0"/>
    <n v="0"/>
    <n v="0"/>
    <s v="?"/>
    <n v="0"/>
    <n v="1"/>
    <n v="0"/>
    <n v="0"/>
    <m/>
  </r>
  <r>
    <x v="0"/>
    <x v="1"/>
    <x v="5"/>
    <s v="Betula raddeana Trautv."/>
    <x v="1"/>
    <s v="No"/>
    <s v="Betula sp. 1/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schmidtii Regel"/>
    <x v="1"/>
    <s v="No"/>
    <s v="Betula sp. 1/2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m/>
  </r>
  <r>
    <x v="0"/>
    <x v="1"/>
    <x v="5"/>
    <s v="Betula tianschanica Rupr."/>
    <x v="4"/>
    <s v="No"/>
    <s v="Betula sp. 1/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m/>
  </r>
  <r>
    <x v="0"/>
    <x v="1"/>
    <x v="5"/>
    <s v="Betula utilis D.Don"/>
    <x v="4"/>
    <s v="No"/>
    <s v="Betula sp. 1/2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m/>
  </r>
  <r>
    <x v="1"/>
    <x v="2"/>
    <x v="5"/>
    <s v="Carpinus sp. 1/2 (Lavanttal)"/>
    <x v="0"/>
    <s v="–"/>
    <s v="Carpinus sp. 1/2"/>
    <n v="0"/>
    <n v="1"/>
    <n v="1"/>
    <n v="0"/>
    <n v="1"/>
    <n v="1"/>
    <n v="0"/>
    <n v="0"/>
    <n v="1"/>
    <n v="1"/>
    <n v="1"/>
    <n v="1"/>
    <n v="0"/>
    <n v="0"/>
    <n v="1"/>
    <n v="0"/>
    <n v="0"/>
    <n v="0"/>
    <n v="0"/>
    <n v="0"/>
    <m/>
  </r>
  <r>
    <x v="1"/>
    <x v="2"/>
    <x v="5"/>
    <s v="Carpinus betulus L."/>
    <x v="1"/>
    <s v="No"/>
    <s v="Carpinus sp. 1/2"/>
    <n v="0"/>
    <n v="1"/>
    <n v="1"/>
    <n v="0"/>
    <n v="0"/>
    <n v="0"/>
    <n v="0"/>
    <n v="0"/>
    <n v="0"/>
    <n v="0"/>
    <n v="0"/>
    <n v="0"/>
    <n v="0"/>
    <n v="0"/>
    <s v="(1)"/>
    <n v="0"/>
    <n v="0"/>
    <n v="0"/>
    <n v="0"/>
    <n v="0"/>
    <s v="Cfa: S. Black Sea region and Csa (Caspian coast, Iran, functional Cfa)"/>
  </r>
  <r>
    <x v="1"/>
    <x v="2"/>
    <x v="5"/>
    <s v="Carpinus caroliniana Walter"/>
    <x v="1"/>
    <s v="No"/>
    <s v="Carpinus sp. 1/2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s v="Dfa, Dfb around Great Lakes"/>
  </r>
  <r>
    <x v="1"/>
    <x v="2"/>
    <x v="5"/>
    <s v="Carpinus chuniana Hu"/>
    <x v="3"/>
    <s v="No"/>
    <s v="Carpinus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2"/>
    <x v="5"/>
    <s v="Carpinus cordata Blume"/>
    <x v="3"/>
    <s v="No"/>
    <s v="Carpinus sp. 1/2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s v="predom. cold Cwa variant (northern Chinese Cwa)"/>
  </r>
  <r>
    <x v="1"/>
    <x v="2"/>
    <x v="5"/>
    <s v="Carpinus dayongiana K.W.Liu &amp; Q.Z.Lin"/>
    <x v="2"/>
    <s v="No"/>
    <s v="Carpinus sp. 1/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1"/>
    <x v="2"/>
    <x v="5"/>
    <s v="Carpinus faginea Lindl."/>
    <x v="1"/>
    <s v="No"/>
    <s v="Carpinus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fangiana Hu"/>
    <x v="1"/>
    <s v="No"/>
    <s v="Carpinus sp. 1/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1"/>
    <x v="2"/>
    <x v="5"/>
    <s v="Carpinus fargesiana H.J.P.Winkl."/>
    <x v="1"/>
    <s v="No"/>
    <s v="Carpinus sp. 1/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hebestroma Yamam."/>
    <x v="3"/>
    <s v="No"/>
    <s v="Carpinus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2"/>
    <x v="5"/>
    <s v="Carpinus henryana H.J.P.Winkl."/>
    <x v="1"/>
    <s v="No"/>
    <s v="Carpinus sp. 1/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japonica Blume"/>
    <x v="1"/>
    <s v="No"/>
    <s v="Carpinus sp. 1/2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1"/>
    <x v="2"/>
    <x v="5"/>
    <s v="Carpinus kawakamii Hayata"/>
    <x v="3"/>
    <s v="No"/>
    <s v="Carpinus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2"/>
    <x v="5"/>
    <s v="Carpinus kweichouensis Hu"/>
    <x v="2"/>
    <s v="No"/>
    <s v="Carpinus sp. 1/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s v="[restricted distribution]"/>
  </r>
  <r>
    <x v="1"/>
    <x v="2"/>
    <x v="5"/>
    <s v="Carpinus laxiflora (Siebold &amp; Zucc.) Blume"/>
    <x v="3"/>
    <s v="No"/>
    <s v="Carpinus sp. 1/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1"/>
    <x v="2"/>
    <x v="5"/>
    <s v="Carpinus londoniana H.G.P.Winkl."/>
    <x v="3"/>
    <s v="No"/>
    <s v="Carpinus sp. 1/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1"/>
    <x v="2"/>
    <x v="5"/>
    <s v="Carpinus microphylla Z.C.Chen ex Y.S.Wang &amp; J.P.Huang"/>
    <x v="1"/>
    <s v="No"/>
    <s v="Carpinus sp. 1/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[restricted distribution]"/>
  </r>
  <r>
    <x v="1"/>
    <x v="2"/>
    <x v="5"/>
    <s v="Carpinus mollicoma Hu"/>
    <x v="1"/>
    <s v="No"/>
    <s v="Carpinus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monbeigiana Hand.-Manz."/>
    <x v="1"/>
    <s v="No"/>
    <s v="Carpinus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omeiensis Hu &amp; W.P.Fang"/>
    <x v="1"/>
    <s v="No"/>
    <s v="Carpinus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orientalis Mill."/>
    <x v="1"/>
    <s v="Yes"/>
    <s v="Carpinus sp. 1/2"/>
    <n v="0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m/>
  </r>
  <r>
    <x v="1"/>
    <x v="2"/>
    <x v="5"/>
    <s v="Carpinus polyneura Franch."/>
    <x v="1"/>
    <s v="No"/>
    <s v="Carpinus sp. 1/2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pubescens Burkill"/>
    <x v="1"/>
    <s v="No"/>
    <s v="Carpinus sp. 1/2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1"/>
    <x v="2"/>
    <x v="5"/>
    <s v="Carpinus purpurinervis Hu"/>
    <x v="2"/>
    <s v="No"/>
    <s v="Carpinus sp. 1/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1"/>
    <x v="2"/>
    <x v="5"/>
    <s v="Carpinus putoensis W.C.Cheng"/>
    <x v="3"/>
    <s v="No"/>
    <s v="Carpinus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2"/>
    <x v="5"/>
    <s v="Carpinus rankanensis Hayata"/>
    <x v="1"/>
    <s v="No"/>
    <s v="Carpinus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rupestris A.Camus"/>
    <x v="1"/>
    <s v="No"/>
    <s v="Carpinus sp. 1/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shensiensis Hu"/>
    <x v="1"/>
    <s v="No"/>
    <s v="Carpinus sp. 1/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2"/>
    <x v="5"/>
    <s v="Carpinus tientaiensis W.C.Cheng"/>
    <x v="3"/>
    <s v="No"/>
    <s v="Carpinus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restricted distribution]"/>
  </r>
  <r>
    <x v="1"/>
    <x v="2"/>
    <x v="5"/>
    <s v="Carpinus tropicalis (Donn.Sm) Lundell"/>
    <x v="2"/>
    <s v="No"/>
    <s v="Carpinus sp. 1/2"/>
    <n v="0"/>
    <s v="?"/>
    <s v="?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1"/>
    <x v="2"/>
    <x v="5"/>
    <s v="Carpinus tsaiana Hu"/>
    <x v="2"/>
    <s v="No"/>
    <s v="Carpinus sp. 1/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1"/>
    <x v="2"/>
    <x v="5"/>
    <s v="Carpinus tschonoskii Maxim."/>
    <x v="1"/>
    <s v="No"/>
    <s v="Carpinus sp. 1/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2"/>
    <x v="5"/>
    <s v="Carpinus turczaninowii Hance"/>
    <x v="2"/>
    <s v="No"/>
    <s v="Carpinus sp. 1/2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s v="in cold variant of Cwa only"/>
  </r>
  <r>
    <x v="1"/>
    <x v="2"/>
    <x v="5"/>
    <s v="Carpinus viminea Lindl."/>
    <x v="2"/>
    <s v="No"/>
    <s v="Carpinus sp. 1/2"/>
    <n v="0"/>
    <s v="?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1"/>
    <x v="3"/>
    <x v="5"/>
    <s v="Corylus sp. (Lavanttal)"/>
    <x v="0"/>
    <s v="–"/>
    <s v="Corylus sp."/>
    <n v="0"/>
    <n v="1"/>
    <n v="1"/>
    <n v="0"/>
    <n v="1"/>
    <n v="1"/>
    <n v="0"/>
    <n v="0"/>
    <n v="0"/>
    <n v="1"/>
    <n v="1"/>
    <n v="1"/>
    <n v="0"/>
    <n v="0"/>
    <n v="0"/>
    <n v="0"/>
    <n v="0"/>
    <n v="1"/>
    <n v="0"/>
    <n v="0"/>
    <m/>
  </r>
  <r>
    <x v="1"/>
    <x v="3"/>
    <x v="5"/>
    <s v="Corylus americana Walter"/>
    <x v="1"/>
    <s v="No"/>
    <s v="Corylus sp.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1"/>
    <x v="3"/>
    <x v="5"/>
    <s v="Corylus avellana L."/>
    <x v="1"/>
    <s v="No"/>
    <s v="Corylus sp.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1"/>
    <x v="3"/>
    <x v="5"/>
    <s v="Corylus chinensis Franch."/>
    <x v="1"/>
    <s v="No"/>
    <s v="Corylus sp.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s v="functional Cfb within Chinese Cfa area"/>
  </r>
  <r>
    <x v="1"/>
    <x v="3"/>
    <x v="5"/>
    <s v="Corylus colurna L."/>
    <x v="1"/>
    <s v="No"/>
    <s v="Corylus sp."/>
    <n v="0"/>
    <n v="0"/>
    <n v="1"/>
    <n v="0"/>
    <n v="0"/>
    <n v="0"/>
    <n v="0"/>
    <n v="0"/>
    <n v="0"/>
    <n v="0"/>
    <n v="0"/>
    <n v="0"/>
    <n v="0"/>
    <n v="0"/>
    <n v="0"/>
    <s v="(1)"/>
    <n v="0"/>
    <n v="0"/>
    <n v="0"/>
    <n v="0"/>
    <s v="Csb: Thalys Mts., approaching Cfb"/>
  </r>
  <r>
    <x v="1"/>
    <x v="3"/>
    <x v="5"/>
    <s v="Corylus cornuta Marshall"/>
    <x v="1"/>
    <s v="To some extent"/>
    <s v="Corylus sp."/>
    <n v="0"/>
    <n v="0"/>
    <n v="1"/>
    <n v="0"/>
    <n v="0"/>
    <n v="1"/>
    <n v="0"/>
    <n v="0"/>
    <n v="0"/>
    <n v="0"/>
    <n v="0"/>
    <n v="0"/>
    <n v="0"/>
    <n v="0"/>
    <n v="0"/>
    <n v="0"/>
    <n v="0"/>
    <n v="1"/>
    <n v="0"/>
    <n v="0"/>
    <m/>
  </r>
  <r>
    <x v="1"/>
    <x v="3"/>
    <x v="5"/>
    <s v="Corylus fargesii C.K.Schneid."/>
    <x v="1"/>
    <s v="No"/>
    <s v="Corylus sp.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3"/>
    <x v="5"/>
    <s v="Corylus ferox Wall."/>
    <x v="1"/>
    <s v="No"/>
    <s v="Corylus sp."/>
    <n v="0"/>
    <n v="0"/>
    <s v="?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3"/>
    <x v="5"/>
    <s v="Corylus heterophylla Fisch. ex Besser"/>
    <x v="1"/>
    <s v="No"/>
    <s v="Corylus sp."/>
    <n v="0"/>
    <n v="0"/>
    <n v="1"/>
    <n v="0"/>
    <n v="0"/>
    <n v="1"/>
    <n v="0"/>
    <n v="0"/>
    <s v="?"/>
    <n v="1"/>
    <n v="1"/>
    <n v="1"/>
    <n v="0"/>
    <n v="0"/>
    <n v="0"/>
    <n v="0"/>
    <n v="0"/>
    <n v="0"/>
    <n v="0"/>
    <n v="0"/>
    <m/>
  </r>
  <r>
    <x v="1"/>
    <x v="3"/>
    <x v="5"/>
    <s v="Corylus jacquemontii Decne."/>
    <x v="1"/>
    <s v="No"/>
    <s v="Corylus sp."/>
    <n v="0"/>
    <n v="0"/>
    <n v="1"/>
    <n v="0"/>
    <n v="0"/>
    <n v="0"/>
    <n v="0"/>
    <n v="0"/>
    <n v="0"/>
    <n v="1"/>
    <n v="0"/>
    <n v="0"/>
    <n v="0"/>
    <n v="0"/>
    <n v="0"/>
    <s v="?"/>
    <n v="0"/>
    <n v="0"/>
    <n v="0"/>
    <n v="0"/>
    <m/>
  </r>
  <r>
    <x v="1"/>
    <x v="3"/>
    <x v="5"/>
    <s v="Corylus maxima Mill."/>
    <x v="1"/>
    <s v="No"/>
    <s v="Corylus sp.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1"/>
    <x v="3"/>
    <x v="5"/>
    <s v="Corylus sieboldiana Blume"/>
    <x v="1"/>
    <s v="No"/>
    <s v="Corylus sp.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1"/>
    <x v="3"/>
    <x v="5"/>
    <s v="Corylus wangii Hu"/>
    <x v="1"/>
    <s v="No"/>
    <s v="Corylus sp.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3"/>
    <x v="5"/>
    <s v="Corylus yunnanensis (Franch.) A.Camus"/>
    <x v="1"/>
    <s v="No"/>
    <s v="Corylus sp.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1"/>
    <x v="4"/>
    <x v="5"/>
    <s v="Ostrya sp. (Lavanttal)"/>
    <x v="0"/>
    <s v="–"/>
    <s v="Ostrya sp."/>
    <n v="0"/>
    <n v="1"/>
    <n v="1"/>
    <n v="0"/>
    <n v="1"/>
    <n v="1"/>
    <n v="0"/>
    <n v="0"/>
    <n v="1"/>
    <n v="1"/>
    <n v="0"/>
    <n v="0"/>
    <n v="0"/>
    <n v="0"/>
    <n v="1"/>
    <n v="0"/>
    <n v="0"/>
    <n v="0"/>
    <n v="0"/>
    <n v="1"/>
    <m/>
  </r>
  <r>
    <x v="1"/>
    <x v="4"/>
    <x v="5"/>
    <s v="Ostrya carpinifolia Scop."/>
    <x v="3"/>
    <s v="Yes"/>
    <s v="Ostrya sp."/>
    <n v="0"/>
    <n v="1"/>
    <s v="?"/>
    <n v="0"/>
    <n v="0"/>
    <n v="0"/>
    <n v="0"/>
    <n v="0"/>
    <n v="0"/>
    <n v="0"/>
    <n v="0"/>
    <n v="0"/>
    <n v="0"/>
    <n v="0"/>
    <n v="1"/>
    <n v="0"/>
    <n v="0"/>
    <n v="0"/>
    <n v="0"/>
    <n v="0"/>
    <m/>
  </r>
  <r>
    <x v="1"/>
    <x v="4"/>
    <x v="5"/>
    <s v="Ostrya chisosensis Correll"/>
    <x v="7"/>
    <s v="Yes"/>
    <s v="Ostrya sp.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s v="[very restricted distribution]"/>
  </r>
  <r>
    <x v="1"/>
    <x v="4"/>
    <x v="5"/>
    <s v="Ostrya japonica Sarg."/>
    <x v="1"/>
    <s v="No"/>
    <s v="Ostrya sp.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1"/>
    <x v="4"/>
    <x v="5"/>
    <s v="Ostrya knowltonii Sarg."/>
    <x v="3"/>
    <s v="No"/>
    <s v="Ost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very restricted distribution]"/>
  </r>
  <r>
    <x v="1"/>
    <x v="4"/>
    <x v="5"/>
    <s v="Ostrya multinervis Rehder"/>
    <x v="1"/>
    <s v="No"/>
    <s v="Ostrya sp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4"/>
    <x v="5"/>
    <s v="Ostrya rehderiana Chun"/>
    <x v="3"/>
    <s v="No"/>
    <s v="Ost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4"/>
    <x v="5"/>
    <s v="Ostrya trichocarpa D.Fang &amp; Y.S.Wang"/>
    <x v="2"/>
    <s v="No"/>
    <s v="Ostrya sp.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1"/>
    <x v="4"/>
    <x v="5"/>
    <s v="Ostrya virginiana (Mill.) K.Koch"/>
    <x v="1"/>
    <s v="No"/>
    <s v="Ostrya sp.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1"/>
    <x v="4"/>
    <x v="5"/>
    <s v="Ostrya yunnanensis W.K.Hu"/>
    <x v="1"/>
    <s v="No"/>
    <s v="Ostrya sp.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2"/>
    <x v="5"/>
    <x v="5"/>
    <s v="Celtis sp. 1 (Lavanttal)"/>
    <x v="0"/>
    <s v="–"/>
    <s v="Celtis sp. 1"/>
    <s v="?"/>
    <s v="?"/>
    <s v="?"/>
    <s v="?"/>
    <s v="?"/>
    <s v="?"/>
    <s v="?"/>
    <s v="?"/>
    <s v="?"/>
    <s v="?"/>
    <s v="?"/>
    <s v="?"/>
    <s v="?"/>
    <s v="?"/>
    <s v="?"/>
    <s v="?"/>
    <s v="?"/>
    <s v="?"/>
    <s v="?"/>
    <s v="?"/>
    <m/>
  </r>
  <r>
    <x v="2"/>
    <x v="5"/>
    <x v="5"/>
    <s v="Celtis sp. 2 (Lavanttal)"/>
    <x v="0"/>
    <s v="–"/>
    <s v="Celtis sp. 2"/>
    <n v="0"/>
    <n v="1"/>
    <n v="1"/>
    <n v="0"/>
    <n v="1"/>
    <n v="0"/>
    <n v="0"/>
    <n v="0"/>
    <n v="1"/>
    <n v="1"/>
    <n v="1"/>
    <n v="1"/>
    <n v="0"/>
    <n v="0"/>
    <n v="1"/>
    <n v="0"/>
    <n v="0"/>
    <n v="0"/>
    <n v="0"/>
    <n v="1"/>
    <m/>
  </r>
  <r>
    <x v="2"/>
    <x v="5"/>
    <x v="5"/>
    <s v="Celtis australis L."/>
    <x v="3"/>
    <s v="Yes"/>
    <s v="Celtis sp. 2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m/>
  </r>
  <r>
    <x v="2"/>
    <x v="5"/>
    <x v="5"/>
    <s v="Celtis biondii Pamp."/>
    <x v="3"/>
    <s v="No"/>
    <s v="Celtis sp. 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2"/>
    <x v="5"/>
    <x v="5"/>
    <s v="Celtis bungeana Blume"/>
    <x v="1"/>
    <s v="No"/>
    <s v="Celtis sp. 2"/>
    <n v="0"/>
    <s v="?"/>
    <n v="1"/>
    <n v="0"/>
    <n v="0"/>
    <n v="0"/>
    <n v="0"/>
    <n v="0"/>
    <n v="0"/>
    <n v="1"/>
    <n v="1"/>
    <n v="1"/>
    <n v="0"/>
    <n v="0"/>
    <n v="0"/>
    <n v="0"/>
    <n v="0"/>
    <n v="0"/>
    <n v="0"/>
    <n v="0"/>
    <m/>
  </r>
  <r>
    <x v="2"/>
    <x v="5"/>
    <x v="5"/>
    <s v="Celtis caucasica Willd."/>
    <x v="8"/>
    <s v="Yes"/>
    <s v="Celtis sp. 2"/>
    <n v="0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1"/>
    <m/>
  </r>
  <r>
    <x v="2"/>
    <x v="5"/>
    <x v="5"/>
    <s v="Celtis cerasifera C.K.Schneid."/>
    <x v="1"/>
    <s v="No"/>
    <s v="Celtis sp. 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2"/>
    <x v="5"/>
    <x v="5"/>
    <s v="Celtis chekiangensis W.C.Cheng"/>
    <x v="3"/>
    <s v="No"/>
    <s v="Celtis sp. 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x v="5"/>
    <x v="5"/>
    <s v="Celtis julianae C.K.Schneid."/>
    <x v="3"/>
    <s v="No"/>
    <s v="Celtis sp. 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x v="5"/>
    <x v="5"/>
    <s v="Celtis koraiensis Nakai"/>
    <x v="3"/>
    <s v="No"/>
    <s v="Celtis sp. 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2"/>
    <x v="5"/>
    <x v="5"/>
    <s v="Celtis laevigata Willd."/>
    <x v="9"/>
    <s v="No"/>
    <s v="Celtis sp. 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A: S.Florida"/>
  </r>
  <r>
    <x v="2"/>
    <x v="5"/>
    <x v="5"/>
    <s v="Celtis occidentalis L."/>
    <x v="3"/>
    <s v="No"/>
    <s v="Celtis sp. 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2"/>
    <x v="5"/>
    <x v="5"/>
    <s v="Celtis pallida Torr."/>
    <x v="7"/>
    <s v="Yes"/>
    <s v="Celtis sp. 2"/>
    <n v="1"/>
    <s v="?"/>
    <n v="0"/>
    <n v="0"/>
    <n v="0"/>
    <n v="0"/>
    <n v="0"/>
    <n v="0"/>
    <n v="0"/>
    <n v="0"/>
    <n v="0"/>
    <n v="0"/>
    <n v="0"/>
    <n v="0"/>
    <n v="0"/>
    <n v="0"/>
    <n v="0"/>
    <n v="0"/>
    <n v="0"/>
    <n v="1"/>
    <s v="Aw, BSh, BWh"/>
  </r>
  <r>
    <x v="2"/>
    <x v="5"/>
    <x v="5"/>
    <s v="Celtis philippensis Blanco"/>
    <x v="10"/>
    <s v="No"/>
    <s v="Celtis sp. 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x v="5"/>
    <x v="5"/>
    <s v="Celtis reticulata"/>
    <x v="7"/>
    <s v="Yes"/>
    <s v="Celtis sp. 2"/>
    <n v="0"/>
    <s v="(1)"/>
    <n v="0"/>
    <n v="0"/>
    <n v="0"/>
    <n v="0"/>
    <n v="0"/>
    <n v="0"/>
    <n v="0"/>
    <n v="0"/>
    <n v="0"/>
    <n v="0"/>
    <n v="0"/>
    <n v="0"/>
    <n v="0"/>
    <n v="0"/>
    <n v="0"/>
    <n v="0"/>
    <n v="0"/>
    <n v="1"/>
    <s v="extends into bordering Cfa in C. OK/TX"/>
  </r>
  <r>
    <x v="2"/>
    <x v="5"/>
    <x v="5"/>
    <s v="Celtis sinensis Pers."/>
    <x v="3"/>
    <s v="No"/>
    <s v="Celtis sp. 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2"/>
    <x v="5"/>
    <x v="5"/>
    <s v="Celtis tetrandra Roxb."/>
    <x v="3"/>
    <s v="No"/>
    <s v="Celtis sp. 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2"/>
    <x v="5"/>
    <x v="5"/>
    <s v="Celtis tenuifolia Nutt."/>
    <x v="3"/>
    <s v="No"/>
    <s v="Celtis sp. 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x v="5"/>
    <x v="5"/>
    <s v="Celtis timorensis Span."/>
    <x v="9"/>
    <s v="No"/>
    <s v="Celtis sp. 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2"/>
    <x v="5"/>
    <x v="5"/>
    <s v="Celtis vandervoetiana C.K.Schneid."/>
    <x v="1"/>
    <s v="No"/>
    <s v="Celtis sp. 2"/>
    <n v="0"/>
    <s v="?"/>
    <n v="1"/>
    <n v="0"/>
    <n v="0"/>
    <n v="0"/>
    <n v="0"/>
    <n v="0"/>
    <n v="0"/>
    <n v="1"/>
    <n v="0"/>
    <n v="0"/>
    <n v="0"/>
    <n v="0"/>
    <n v="0"/>
    <n v="0"/>
    <n v="0"/>
    <n v="0"/>
    <n v="0"/>
    <n v="0"/>
    <s v="probably extenting into Cfa"/>
  </r>
  <r>
    <x v="3"/>
    <x v="6"/>
    <x v="5"/>
    <s v="Elaeagnus sp. (Lavanttal)"/>
    <x v="0"/>
    <s v="–"/>
    <s v="Elaeagnus sp.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1"/>
    <m/>
  </r>
  <r>
    <x v="3"/>
    <x v="6"/>
    <x v="5"/>
    <s v="Elaeagnus angustilofia L."/>
    <x v="7"/>
    <s v="Yes"/>
    <s v="Elaeagnus sp.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s v="generalist, temperate zone"/>
  </r>
  <r>
    <x v="3"/>
    <x v="6"/>
    <x v="5"/>
    <s v="Elaeagnus argyi H.Lév."/>
    <x v="3"/>
    <s v="No"/>
    <s v="Elaeagnus sp.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s v="widely cultivated"/>
  </r>
  <r>
    <x v="3"/>
    <x v="6"/>
    <x v="5"/>
    <s v="Elaeagnus bockii Diels"/>
    <x v="1"/>
    <s v="No"/>
    <s v="Elaeagnus sp.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3"/>
    <x v="6"/>
    <x v="5"/>
    <s v="Elaeagnus conferta Roxb."/>
    <x v="2"/>
    <s v="No"/>
    <s v="Elaeagnus sp.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3"/>
    <x v="6"/>
    <x v="5"/>
    <s v="Elaeagnus difficilis Servettaz"/>
    <x v="3"/>
    <s v="No"/>
    <s v="Elaeagnus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until margin of Cfb"/>
  </r>
  <r>
    <x v="3"/>
    <x v="6"/>
    <x v="5"/>
    <s v="Elaeagnus glabra Thunb."/>
    <x v="3"/>
    <s v="No"/>
    <s v="Elaeagnus sp.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3"/>
    <x v="6"/>
    <x v="5"/>
    <s v="Elaeagnus gonyanthes Benth."/>
    <x v="2"/>
    <s v="No"/>
    <s v="Elaeagnus sp.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3"/>
    <x v="6"/>
    <x v="5"/>
    <s v="Elaeagnus henryi Warb. ex Diels"/>
    <x v="1"/>
    <s v="No"/>
    <s v="Elaeagnus sp.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s v="primarily Cfb"/>
  </r>
  <r>
    <x v="3"/>
    <x v="6"/>
    <x v="5"/>
    <s v="Elaeagnus lanceolata Warb. ex Diels"/>
    <x v="1"/>
    <s v="No"/>
    <s v="Elaeagnus sp.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3"/>
    <x v="6"/>
    <x v="5"/>
    <s v="Elaeagnus loureiroi Champion ex Bentham"/>
    <x v="3"/>
    <s v="No"/>
    <s v="Elaeagnus sp."/>
    <n v="0"/>
    <s v="(1)"/>
    <s v="?"/>
    <n v="0"/>
    <n v="0"/>
    <n v="0"/>
    <n v="0"/>
    <n v="0"/>
    <n v="1"/>
    <n v="1"/>
    <n v="0"/>
    <n v="0"/>
    <n v="0"/>
    <n v="0"/>
    <n v="0"/>
    <n v="0"/>
    <n v="0"/>
    <n v="0"/>
    <n v="0"/>
    <n v="0"/>
    <s v="locally extending into Cfa"/>
  </r>
  <r>
    <x v="3"/>
    <x v="6"/>
    <x v="5"/>
    <s v="Elaeagnus multiflora Thunb."/>
    <x v="3"/>
    <s v="No"/>
    <s v="Elaeagnus sp.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3"/>
    <x v="6"/>
    <x v="5"/>
    <s v="Elaeagnus oxycarpa Schltdl."/>
    <x v="7"/>
    <s v="Yes"/>
    <s v="Elaeagnus sp.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</r>
  <r>
    <x v="3"/>
    <x v="6"/>
    <x v="5"/>
    <s v="Elaeagnus pungens Thunb."/>
    <x v="3"/>
    <s v="No"/>
    <s v="Elaeagnus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5"/>
    <s v="Elaeagnus stellipila Rehder"/>
    <x v="3"/>
    <s v="No"/>
    <s v="Elaeagnus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5"/>
    <s v="Elaeagnus thunbergii Servettaz"/>
    <x v="1"/>
    <s v="No"/>
    <s v="Elaeagnus sp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3"/>
    <x v="6"/>
    <x v="5"/>
    <s v="Elaeagnus viridis Servett."/>
    <x v="1"/>
    <s v="No"/>
    <s v="Elaeagnus sp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7"/>
    <x v="5"/>
    <s v="Castanea sp. (Lavanttal)"/>
    <x v="0"/>
    <s v="–"/>
    <s v="Castanea sp."/>
    <n v="0"/>
    <n v="1"/>
    <n v="1"/>
    <n v="0"/>
    <n v="0"/>
    <n v="0"/>
    <n v="0"/>
    <n v="0"/>
    <n v="0"/>
    <n v="1"/>
    <n v="1"/>
    <n v="0"/>
    <n v="0"/>
    <n v="0"/>
    <n v="1"/>
    <n v="1"/>
    <n v="0"/>
    <n v="0"/>
    <n v="0"/>
    <n v="0"/>
    <m/>
  </r>
  <r>
    <x v="4"/>
    <x v="7"/>
    <x v="5"/>
    <s v="Castanea crenata Sieb. &amp; Zucc."/>
    <x v="1"/>
    <s v="No"/>
    <s v="Castanea sp."/>
    <n v="0"/>
    <n v="1"/>
    <n v="1"/>
    <n v="0"/>
    <n v="0"/>
    <s v="(1)"/>
    <n v="0"/>
    <n v="0"/>
    <n v="0"/>
    <n v="0"/>
    <n v="0"/>
    <n v="0"/>
    <n v="0"/>
    <n v="0"/>
    <n v="0"/>
    <n v="0"/>
    <n v="0"/>
    <n v="0"/>
    <n v="0"/>
    <n v="0"/>
    <s v="ext. into Dfb in S. Hokkaido"/>
  </r>
  <r>
    <x v="4"/>
    <x v="7"/>
    <x v="5"/>
    <s v="Castanea dentata (Marshall) Borkh."/>
    <x v="1"/>
    <s v="No"/>
    <s v="Castanea sp."/>
    <n v="0"/>
    <n v="1"/>
    <n v="1"/>
    <n v="0"/>
    <n v="0"/>
    <s v="(1)"/>
    <n v="0"/>
    <n v="0"/>
    <n v="0"/>
    <n v="0"/>
    <n v="0"/>
    <n v="0"/>
    <n v="0"/>
    <n v="0"/>
    <n v="0"/>
    <n v="0"/>
    <n v="0"/>
    <n v="0"/>
    <n v="0"/>
    <n v="0"/>
    <s v="ext. in Dfb"/>
  </r>
  <r>
    <x v="4"/>
    <x v="7"/>
    <x v="5"/>
    <s v="Castanea henryi (Skan) Rehder &amp; E.H.Wilson"/>
    <x v="1"/>
    <s v="No"/>
    <s v="Castanea sp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7"/>
    <x v="5"/>
    <s v="Castanea mollissima Blume"/>
    <x v="1"/>
    <s v="No"/>
    <s v="Castanea sp."/>
    <n v="0"/>
    <n v="1"/>
    <n v="1"/>
    <n v="0"/>
    <n v="0"/>
    <n v="0"/>
    <n v="0"/>
    <n v="0"/>
    <s v="?"/>
    <n v="1"/>
    <n v="1"/>
    <n v="0"/>
    <n v="0"/>
    <n v="0"/>
    <n v="0"/>
    <n v="0"/>
    <n v="0"/>
    <n v="0"/>
    <n v="0"/>
    <n v="0"/>
    <s v="?Cwa in Guangdong"/>
  </r>
  <r>
    <x v="4"/>
    <x v="7"/>
    <x v="5"/>
    <s v="Castanea ozarkensis Ashe"/>
    <x v="3"/>
    <s v="No"/>
    <s v="Castane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7"/>
    <x v="5"/>
    <s v="Castanea pumila Mill."/>
    <x v="3"/>
    <s v="No"/>
    <s v="Castane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7"/>
    <x v="5"/>
    <s v="Castanea sativa Mill."/>
    <x v="1"/>
    <s v="Yes"/>
    <s v="Castanea sp."/>
    <n v="0"/>
    <n v="1"/>
    <n v="1"/>
    <n v="0"/>
    <n v="0"/>
    <n v="0"/>
    <n v="0"/>
    <n v="0"/>
    <n v="0"/>
    <n v="0"/>
    <n v="0"/>
    <n v="0"/>
    <n v="0"/>
    <n v="0"/>
    <n v="1"/>
    <n v="1"/>
    <n v="0"/>
    <n v="0"/>
    <n v="0"/>
    <n v="0"/>
    <s v="only in the warmer variants of Cfb/Csb"/>
  </r>
  <r>
    <x v="4"/>
    <x v="7"/>
    <x v="5"/>
    <s v="Castanea seguinii Dode"/>
    <x v="1"/>
    <s v="No"/>
    <s v="Castanea sp."/>
    <n v="0"/>
    <n v="1"/>
    <n v="1"/>
    <n v="0"/>
    <n v="0"/>
    <n v="0"/>
    <n v="0"/>
    <n v="0"/>
    <n v="0"/>
    <n v="1"/>
    <n v="0"/>
    <s v="(1)"/>
    <n v="0"/>
    <n v="0"/>
    <n v="0"/>
    <n v="0"/>
    <n v="0"/>
    <n v="0"/>
    <n v="0"/>
    <n v="0"/>
    <s v="extending into Dwb in Hebei"/>
  </r>
  <r>
    <x v="4"/>
    <x v="8"/>
    <x v="5"/>
    <s v="Fagus sp. (Lavanttal)"/>
    <x v="0"/>
    <s v="–"/>
    <s v="Fagus sp.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4"/>
    <x v="8"/>
    <x v="5"/>
    <s v="Fagus crenata Blume"/>
    <x v="1"/>
    <s v="No"/>
    <s v="Fagus sp."/>
    <n v="0"/>
    <s v="(1)"/>
    <n v="1"/>
    <n v="0"/>
    <n v="0"/>
    <n v="1"/>
    <n v="0"/>
    <n v="0"/>
    <n v="0"/>
    <n v="0"/>
    <n v="0"/>
    <n v="0"/>
    <n v="0"/>
    <n v="0"/>
    <n v="0"/>
    <n v="0"/>
    <n v="0"/>
    <n v="0"/>
    <n v="0"/>
    <n v="0"/>
    <s v="rarely ext. into Cfa"/>
  </r>
  <r>
    <x v="4"/>
    <x v="8"/>
    <x v="5"/>
    <s v="Fagus engleriana Seemen"/>
    <x v="1"/>
    <s v="No"/>
    <s v="Fagus sp.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8"/>
    <x v="5"/>
    <s v="Fagus grandifolia Ehrhart"/>
    <x v="1"/>
    <s v="No"/>
    <s v="Fagus sp.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4"/>
    <x v="8"/>
    <x v="5"/>
    <s v="Fagus hayatae Palib."/>
    <x v="1"/>
    <s v="No"/>
    <s v="Fagus sp.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8"/>
    <x v="5"/>
    <s v="Fagus japonica Maxim."/>
    <x v="1"/>
    <s v="No"/>
    <s v="Fagus sp.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8"/>
    <x v="5"/>
    <s v="Fagus longipetiolata Seemen"/>
    <x v="1"/>
    <s v="No"/>
    <s v="Fagus sp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pred. Cfa"/>
  </r>
  <r>
    <x v="4"/>
    <x v="8"/>
    <x v="5"/>
    <s v="Fagus lucida Rehder &amp; E.H.Wilson"/>
    <x v="1"/>
    <s v="No"/>
    <s v="Fagus sp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8"/>
    <x v="5"/>
    <s v="Fagus okamotoi Shen"/>
    <x v="1"/>
    <s v="No"/>
    <s v="Fagus sp.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[very restricted distribution]"/>
  </r>
  <r>
    <x v="4"/>
    <x v="8"/>
    <x v="5"/>
    <s v="Fagus sylvatica L. (s.l.)"/>
    <x v="1"/>
    <s v="No"/>
    <s v="Fagus sp.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4"/>
    <x v="9"/>
    <x v="6"/>
    <s v="Quercus Group Cerris (Lavanttal)"/>
    <x v="0"/>
    <s v="–"/>
    <s v="Quercus sp. 1"/>
    <n v="0"/>
    <n v="1"/>
    <n v="1"/>
    <n v="0"/>
    <n v="0"/>
    <n v="0"/>
    <n v="0"/>
    <n v="0"/>
    <n v="1"/>
    <n v="1"/>
    <n v="1"/>
    <n v="0"/>
    <n v="0"/>
    <n v="0"/>
    <n v="1"/>
    <n v="1"/>
    <n v="1"/>
    <n v="1"/>
    <n v="0"/>
    <n v="1"/>
    <m/>
  </r>
  <r>
    <x v="4"/>
    <x v="9"/>
    <x v="6"/>
    <s v="Quercus acutissima Carruth. "/>
    <x v="1"/>
    <s v="No"/>
    <s v="Quercus sp. 1"/>
    <n v="0"/>
    <n v="1"/>
    <n v="1"/>
    <n v="0"/>
    <n v="0"/>
    <n v="0"/>
    <n v="0"/>
    <n v="0"/>
    <n v="1"/>
    <n v="1"/>
    <n v="1"/>
    <n v="0"/>
    <n v="0"/>
    <n v="0"/>
    <n v="0"/>
    <n v="0"/>
    <n v="0"/>
    <n v="0"/>
    <n v="0"/>
    <n v="0"/>
    <m/>
  </r>
  <r>
    <x v="4"/>
    <x v="9"/>
    <x v="6"/>
    <s v="Quercus brantii Lindl. "/>
    <x v="2"/>
    <s v="Yes"/>
    <s v="Quercus sp. 1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m/>
  </r>
  <r>
    <x v="4"/>
    <x v="9"/>
    <x v="6"/>
    <s v="Quercus castaneifolia C.A.Mey. "/>
    <x v="1"/>
    <s v="To some extent"/>
    <s v="Quercus sp. 1"/>
    <n v="0"/>
    <n v="1"/>
    <n v="1"/>
    <n v="0"/>
    <n v="0"/>
    <n v="1"/>
    <n v="0"/>
    <n v="0"/>
    <n v="0"/>
    <n v="0"/>
    <n v="0"/>
    <n v="0"/>
    <n v="0"/>
    <n v="0"/>
    <n v="1"/>
    <n v="0"/>
    <n v="0"/>
    <n v="0"/>
    <n v="0"/>
    <n v="0"/>
    <m/>
  </r>
  <r>
    <x v="4"/>
    <x v="9"/>
    <x v="6"/>
    <s v="Quercus cerris L. "/>
    <x v="1"/>
    <s v="Yes"/>
    <s v="Quercus sp. 1"/>
    <n v="0"/>
    <n v="1"/>
    <n v="1"/>
    <n v="0"/>
    <n v="0"/>
    <n v="0"/>
    <n v="0"/>
    <n v="0"/>
    <n v="0"/>
    <n v="0"/>
    <n v="0"/>
    <n v="0"/>
    <n v="0"/>
    <n v="0"/>
    <s v="?"/>
    <n v="1"/>
    <n v="0"/>
    <n v="0"/>
    <n v="0"/>
    <n v="0"/>
    <m/>
  </r>
  <r>
    <x v="4"/>
    <x v="9"/>
    <x v="6"/>
    <s v="Quercus chenii Nakai "/>
    <x v="3"/>
    <s v="No"/>
    <s v="Quercus sp. 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6"/>
    <s v="Quercus ithaburensis Decne. "/>
    <x v="2"/>
    <s v="Yes"/>
    <s v="Quercus sp. 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m/>
  </r>
  <r>
    <x v="4"/>
    <x v="9"/>
    <x v="6"/>
    <s v="Quercus libani Oliv. "/>
    <x v="2"/>
    <s v="Yes"/>
    <s v="Quercus sp. 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s v="BSk"/>
  </r>
  <r>
    <x v="4"/>
    <x v="9"/>
    <x v="6"/>
    <s v="Quercus suber L. "/>
    <x v="2"/>
    <s v="Yes"/>
    <s v="Quercus sp. 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m/>
  </r>
  <r>
    <x v="4"/>
    <x v="9"/>
    <x v="6"/>
    <s v="Quercus trojana Webb "/>
    <x v="2"/>
    <s v="Yes"/>
    <s v="Quercus sp. 1"/>
    <n v="0"/>
    <n v="0"/>
    <s v="(1)"/>
    <n v="0"/>
    <n v="0"/>
    <n v="0"/>
    <n v="0"/>
    <n v="0"/>
    <n v="0"/>
    <n v="0"/>
    <n v="0"/>
    <n v="0"/>
    <n v="0"/>
    <n v="0"/>
    <n v="1"/>
    <n v="1"/>
    <n v="0"/>
    <n v="0"/>
    <n v="0"/>
    <n v="0"/>
    <s v="locally (Macedonia) → Cfb"/>
  </r>
  <r>
    <x v="4"/>
    <x v="9"/>
    <x v="6"/>
    <s v="Quercus variabilis Blume "/>
    <x v="1"/>
    <s v="No"/>
    <s v="Quercus sp. 1"/>
    <n v="0"/>
    <n v="1"/>
    <n v="1"/>
    <n v="0"/>
    <n v="0"/>
    <n v="0"/>
    <n v="0"/>
    <n v="0"/>
    <n v="1"/>
    <n v="1"/>
    <n v="1"/>
    <n v="0"/>
    <n v="0"/>
    <n v="0"/>
    <n v="0"/>
    <n v="0"/>
    <n v="0"/>
    <n v="0"/>
    <n v="0"/>
    <n v="0"/>
    <m/>
  </r>
  <r>
    <x v="4"/>
    <x v="9"/>
    <x v="7"/>
    <s v="Quercus Group Cyclobalanopsis (Lavanttal)"/>
    <x v="0"/>
    <s v="–"/>
    <s v="Quercus sp. 5"/>
    <n v="1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s v="predominately Cfa/Cwa"/>
  </r>
  <r>
    <x v="4"/>
    <x v="9"/>
    <x v="7"/>
    <s v="Cyclobalanopsis [Quercus] multinervis W.C.Cheng &amp; T.Hong"/>
    <x v="1"/>
    <s v="No"/>
    <s v="Quercus sp. 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mostly Cfa"/>
  </r>
  <r>
    <x v="4"/>
    <x v="9"/>
    <x v="7"/>
    <s v="Quercus acuta Thunb. "/>
    <x v="3"/>
    <s v="No"/>
    <s v="Quercus sp. 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7"/>
    <s v="Quercus augustinii Skan"/>
    <x v="2"/>
    <s v="No"/>
    <s v="Quercus sp. 5"/>
    <n v="0"/>
    <s v="?"/>
    <s v="?"/>
    <n v="0"/>
    <n v="0"/>
    <n v="0"/>
    <n v="0"/>
    <n v="0"/>
    <n v="1"/>
    <n v="1"/>
    <n v="0"/>
    <n v="0"/>
    <n v="0"/>
    <n v="0"/>
    <n v="0"/>
    <n v="0"/>
    <n v="0"/>
    <n v="0"/>
    <n v="0"/>
    <n v="0"/>
    <s v="restr. distr."/>
  </r>
  <r>
    <x v="4"/>
    <x v="9"/>
    <x v="7"/>
    <s v="Quercus blakei Skan"/>
    <x v="9"/>
    <s v="No"/>
    <s v="Quercus sp. 5"/>
    <n v="1"/>
    <s v="(1)"/>
    <n v="0"/>
    <n v="0"/>
    <n v="0"/>
    <n v="0"/>
    <n v="0"/>
    <n v="0"/>
    <n v="1"/>
    <n v="0"/>
    <n v="0"/>
    <n v="0"/>
    <n v="0"/>
    <n v="0"/>
    <n v="0"/>
    <n v="0"/>
    <n v="0"/>
    <n v="0"/>
    <n v="0"/>
    <n v="0"/>
    <s v="marginally into Cfa"/>
  </r>
  <r>
    <x v="4"/>
    <x v="9"/>
    <x v="7"/>
    <s v="Quercus chapensis Hickel &amp; A.Camus "/>
    <x v="2"/>
    <s v="No"/>
    <s v="Quercus sp. 5"/>
    <n v="0"/>
    <n v="0"/>
    <n v="0"/>
    <n v="0"/>
    <n v="0"/>
    <n v="0"/>
    <n v="0"/>
    <n v="0"/>
    <n v="1"/>
    <s v="?"/>
    <n v="0"/>
    <n v="0"/>
    <n v="0"/>
    <n v="0"/>
    <n v="0"/>
    <n v="0"/>
    <n v="0"/>
    <n v="0"/>
    <n v="0"/>
    <n v="0"/>
    <s v="poss. into warmest Cwb"/>
  </r>
  <r>
    <x v="4"/>
    <x v="9"/>
    <x v="7"/>
    <s v="Quercus chungii F.P.Metcalf "/>
    <x v="3"/>
    <s v="No"/>
    <s v="Quercus sp. 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estr. distr."/>
  </r>
  <r>
    <x v="4"/>
    <x v="9"/>
    <x v="7"/>
    <s v="Quercus delavayi Franch. "/>
    <x v="1"/>
    <s v="No"/>
    <s v="Quercus sp. 5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s v="restr. distr."/>
  </r>
  <r>
    <x v="4"/>
    <x v="9"/>
    <x v="7"/>
    <s v="Quercus edithiae Skan "/>
    <x v="2"/>
    <s v="No"/>
    <s v="Quercus sp. 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s v="very restr. distr."/>
  </r>
  <r>
    <x v="4"/>
    <x v="9"/>
    <x v="7"/>
    <s v="Quercus fleuryi Hickel &amp; A.Camus "/>
    <x v="3"/>
    <s v="No"/>
    <s v="Quercus sp. 5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4"/>
    <x v="9"/>
    <x v="7"/>
    <s v="Quercus gambleana A.Camus "/>
    <x v="2"/>
    <s v="No"/>
    <s v="Quercus sp. 5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4"/>
    <x v="9"/>
    <x v="7"/>
    <s v="Quercus gilva Blume "/>
    <x v="3"/>
    <s v="No"/>
    <s v="Quercus sp. 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estr. distr."/>
  </r>
  <r>
    <x v="4"/>
    <x v="9"/>
    <x v="7"/>
    <s v="Quercus glauca Thunb. "/>
    <x v="1"/>
    <s v="No"/>
    <s v="Quercus sp. 5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4"/>
    <x v="9"/>
    <x v="7"/>
    <s v="Quercus glaucoides (Schottky) Koidz. "/>
    <x v="3"/>
    <s v="No"/>
    <s v="Quercus sp. 5"/>
    <n v="0"/>
    <n v="1"/>
    <n v="0"/>
    <n v="0"/>
    <n v="0"/>
    <n v="0"/>
    <n v="0"/>
    <n v="0"/>
    <s v="(1)"/>
    <n v="0"/>
    <n v="0"/>
    <n v="0"/>
    <n v="0"/>
    <n v="0"/>
    <n v="0"/>
    <n v="0"/>
    <n v="0"/>
    <n v="0"/>
    <n v="0"/>
    <n v="0"/>
    <s v="marginally into Cwa"/>
  </r>
  <r>
    <x v="4"/>
    <x v="9"/>
    <x v="7"/>
    <s v="Quercus gracilis (Rehder &amp; E. H. Wilson) Wuzhi"/>
    <x v="1"/>
    <s v="No"/>
    <s v="Quercus sp. 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7"/>
    <s v="Quercus hui Chun "/>
    <x v="3"/>
    <s v="No"/>
    <s v="Quercus sp. 5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s v="restr. distr."/>
  </r>
  <r>
    <x v="4"/>
    <x v="9"/>
    <x v="7"/>
    <s v="Quercus hypargyrea (Seemen) C.C.Huang &amp; Y.T.Chang "/>
    <x v="1"/>
    <s v="No"/>
    <s v="Quercus sp. 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7"/>
    <s v="Quercus jenseniana Hand.-Mazz. "/>
    <x v="3"/>
    <s v="No"/>
    <s v="Quercus sp. 5"/>
    <n v="0"/>
    <n v="1"/>
    <n v="0"/>
    <n v="0"/>
    <n v="0"/>
    <n v="0"/>
    <n v="0"/>
    <n v="0"/>
    <s v="(1)"/>
    <n v="0"/>
    <n v="0"/>
    <n v="0"/>
    <n v="0"/>
    <n v="0"/>
    <n v="0"/>
    <n v="0"/>
    <n v="0"/>
    <n v="0"/>
    <n v="0"/>
    <n v="0"/>
    <s v="marginally ext. into Cwa"/>
  </r>
  <r>
    <x v="4"/>
    <x v="9"/>
    <x v="7"/>
    <s v="Quercus kerrii Craib "/>
    <x v="2"/>
    <s v="No"/>
    <s v="Quercus sp. 5"/>
    <s v="?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4"/>
    <x v="9"/>
    <x v="7"/>
    <s v="Quercus lamellosa Sm. "/>
    <x v="2"/>
    <s v="No"/>
    <s v="Quercus sp. 5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4"/>
    <x v="9"/>
    <x v="7"/>
    <s v="Quercus longinux Hayata "/>
    <x v="1"/>
    <s v="No"/>
    <s v="Quercus sp. 5"/>
    <n v="0"/>
    <n v="1"/>
    <n v="1"/>
    <n v="0"/>
    <n v="0"/>
    <n v="0"/>
    <n v="0"/>
    <n v="0"/>
    <s v="?"/>
    <n v="1"/>
    <n v="0"/>
    <n v="0"/>
    <n v="0"/>
    <n v="0"/>
    <n v="0"/>
    <n v="0"/>
    <n v="0"/>
    <n v="0"/>
    <n v="0"/>
    <n v="0"/>
    <m/>
  </r>
  <r>
    <x v="4"/>
    <x v="9"/>
    <x v="7"/>
    <s v="Quercus myrsinifolia Blume "/>
    <x v="3"/>
    <s v="No"/>
    <s v="Quercus sp. 5"/>
    <n v="0"/>
    <n v="1"/>
    <s v="?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4"/>
    <x v="9"/>
    <x v="7"/>
    <s v="Quercus neglecta (Schottky) Koidz. "/>
    <x v="2"/>
    <s v="No"/>
    <s v="Quercus sp. 5"/>
    <n v="0"/>
    <n v="0"/>
    <n v="0"/>
    <n v="0"/>
    <n v="0"/>
    <n v="0"/>
    <n v="0"/>
    <n v="0"/>
    <n v="1"/>
    <s v="?"/>
    <n v="0"/>
    <n v="0"/>
    <n v="0"/>
    <n v="0"/>
    <n v="0"/>
    <n v="0"/>
    <n v="0"/>
    <n v="0"/>
    <n v="0"/>
    <n v="0"/>
    <s v="restr. distr."/>
  </r>
  <r>
    <x v="4"/>
    <x v="9"/>
    <x v="7"/>
    <s v="Quercus oxyodon Miq. "/>
    <x v="3"/>
    <s v="No"/>
    <s v="Quercus sp. 5"/>
    <n v="0"/>
    <n v="1"/>
    <n v="0"/>
    <n v="0"/>
    <n v="0"/>
    <n v="0"/>
    <n v="0"/>
    <n v="0"/>
    <s v="?"/>
    <n v="1"/>
    <n v="0"/>
    <n v="0"/>
    <n v="0"/>
    <n v="0"/>
    <n v="0"/>
    <n v="0"/>
    <n v="0"/>
    <n v="0"/>
    <n v="0"/>
    <n v="0"/>
    <m/>
  </r>
  <r>
    <x v="4"/>
    <x v="9"/>
    <x v="7"/>
    <s v="Quercus pachyloma Seemen "/>
    <x v="3"/>
    <s v="No"/>
    <s v="Quercus sp. 5"/>
    <n v="0"/>
    <n v="1"/>
    <n v="0"/>
    <n v="0"/>
    <n v="0"/>
    <n v="0"/>
    <n v="0"/>
    <n v="0"/>
    <n v="0"/>
    <s v="(1)"/>
    <n v="0"/>
    <n v="0"/>
    <n v="0"/>
    <n v="0"/>
    <n v="0"/>
    <n v="0"/>
    <n v="0"/>
    <n v="0"/>
    <n v="0"/>
    <n v="0"/>
    <s v="extending into Cwb in W.Guizhou; restr.distr."/>
  </r>
  <r>
    <x v="4"/>
    <x v="9"/>
    <x v="7"/>
    <s v="Quercus poilanei Hickel &amp; A.Camus "/>
    <x v="2"/>
    <s v="No"/>
    <s v="Quercus sp. 5"/>
    <s v="?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4"/>
    <x v="9"/>
    <x v="7"/>
    <s v="Quercus rex Hemsl. "/>
    <x v="2"/>
    <s v="No"/>
    <s v="Quercus sp. 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4"/>
    <x v="9"/>
    <x v="7"/>
    <s v="Quercus sessilifolia Blume "/>
    <x v="3"/>
    <s v="No"/>
    <s v="Quercus sp. 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8"/>
    <s v="Quercus Group Ilex pre-Pliocene (Lavanttal)"/>
    <x v="0"/>
    <s v="–"/>
    <s v="Quercus sp. 2–4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4"/>
    <x v="9"/>
    <x v="8"/>
    <s v="Quercus acrodonta Seemen "/>
    <x v="1"/>
    <s v="No"/>
    <s v="Quercus sp. 2–4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4"/>
    <x v="9"/>
    <x v="8"/>
    <s v="Quercus alnifolia Poech "/>
    <x v="2"/>
    <s v="Yes"/>
    <s v="Quercus sp. 2–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s v="restr. distr."/>
  </r>
  <r>
    <x v="4"/>
    <x v="9"/>
    <x v="8"/>
    <s v="Quercus aquifolioides Rehder &amp; E.H.Wilson "/>
    <x v="1"/>
    <s v="No"/>
    <s v="Quercus sp. 2–4"/>
    <n v="0"/>
    <n v="0"/>
    <s v="?"/>
    <n v="0"/>
    <n v="0"/>
    <s v="?"/>
    <n v="0"/>
    <n v="0"/>
    <n v="0"/>
    <n v="1"/>
    <n v="0"/>
    <n v="1"/>
    <s v="(1)"/>
    <n v="0"/>
    <n v="0"/>
    <n v="0"/>
    <n v="0"/>
    <n v="0"/>
    <n v="0"/>
    <n v="0"/>
    <s v="lowermost Dwc"/>
  </r>
  <r>
    <x v="4"/>
    <x v="9"/>
    <x v="8"/>
    <s v="Quercus baloot Griff. "/>
    <x v="1"/>
    <s v="No"/>
    <s v="Quercus sp. 2–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8"/>
    <s v="Quercus coccifera L. "/>
    <x v="2"/>
    <s v="Yes"/>
    <s v="Quercus sp. 2–4"/>
    <n v="0"/>
    <n v="0"/>
    <n v="0"/>
    <n v="0"/>
    <n v="0"/>
    <n v="0"/>
    <n v="0"/>
    <n v="0"/>
    <n v="0"/>
    <n v="0"/>
    <n v="0"/>
    <n v="0"/>
    <n v="0"/>
    <n v="0"/>
    <n v="1"/>
    <s v="(1)"/>
    <n v="0"/>
    <n v="0"/>
    <n v="0"/>
    <n v="0"/>
    <s v="marginally (Iberian Penins.) → Csb"/>
  </r>
  <r>
    <x v="4"/>
    <x v="9"/>
    <x v="8"/>
    <s v="Quercus cocciferoides Hand.-Mazz. "/>
    <x v="2"/>
    <s v="No"/>
    <s v="Quercus sp. 2–4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4"/>
    <x v="9"/>
    <x v="8"/>
    <s v="Quercus dolicholepis A.Camus "/>
    <x v="2"/>
    <s v="No"/>
    <s v="Quercus sp. 2–4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s v="only N.Chin. Cwa"/>
  </r>
  <r>
    <x v="4"/>
    <x v="9"/>
    <x v="8"/>
    <s v="Quercus engleriana Seemen "/>
    <x v="3"/>
    <s v="No"/>
    <s v="Quercus sp. 2–4"/>
    <n v="0"/>
    <n v="1"/>
    <s v="?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4"/>
    <x v="9"/>
    <x v="8"/>
    <s v="Quercus floribunda Lindl. ex Wall."/>
    <x v="1"/>
    <s v="No"/>
    <s v="Quercus sp. 2–4"/>
    <n v="0"/>
    <n v="0"/>
    <n v="1"/>
    <n v="0"/>
    <n v="0"/>
    <n v="1"/>
    <n v="0"/>
    <n v="0"/>
    <n v="0"/>
    <n v="1"/>
    <n v="0"/>
    <n v="1"/>
    <n v="0"/>
    <n v="0"/>
    <n v="0"/>
    <n v="0"/>
    <n v="0"/>
    <s v="?"/>
    <n v="0"/>
    <n v="0"/>
    <m/>
  </r>
  <r>
    <x v="4"/>
    <x v="9"/>
    <x v="8"/>
    <s v="Quercus franchetii Skan "/>
    <x v="1"/>
    <s v="No"/>
    <s v="Quercus sp. 2–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4"/>
    <x v="9"/>
    <x v="8"/>
    <s v="Quercus guajavifolia H.Lév"/>
    <x v="1"/>
    <s v="No"/>
    <s v="Quercus sp. 2–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m/>
  </r>
  <r>
    <x v="4"/>
    <x v="9"/>
    <x v="8"/>
    <s v="Quercus ilex L. "/>
    <x v="3"/>
    <s v="Yes"/>
    <s v="Quercus sp. 2–4"/>
    <n v="0"/>
    <n v="1"/>
    <s v="(1)"/>
    <n v="0"/>
    <n v="0"/>
    <n v="0"/>
    <n v="0"/>
    <n v="0"/>
    <n v="0"/>
    <n v="0"/>
    <n v="0"/>
    <n v="0"/>
    <n v="0"/>
    <n v="0"/>
    <n v="1"/>
    <n v="1"/>
    <n v="0"/>
    <n v="0"/>
    <n v="0"/>
    <n v="0"/>
    <s v="typ. Csa/Csb; Cfb in W.France"/>
  </r>
  <r>
    <x v="4"/>
    <x v="9"/>
    <x v="8"/>
    <s v="Quercus kingiana Craib "/>
    <x v="2"/>
    <s v="No"/>
    <s v="Quercus sp. 2–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4"/>
    <x v="9"/>
    <x v="8"/>
    <s v="Quercus lanata Sm. "/>
    <x v="1"/>
    <s v="No"/>
    <s v="Quercus sp. 2–4"/>
    <n v="0"/>
    <n v="0"/>
    <n v="0"/>
    <n v="0"/>
    <n v="0"/>
    <n v="0"/>
    <n v="0"/>
    <n v="0"/>
    <s v="?"/>
    <n v="1"/>
    <n v="0"/>
    <n v="0"/>
    <n v="0"/>
    <n v="0"/>
    <n v="0"/>
    <n v="0"/>
    <n v="0"/>
    <n v="0"/>
    <n v="0"/>
    <n v="0"/>
    <m/>
  </r>
  <r>
    <x v="4"/>
    <x v="9"/>
    <x v="8"/>
    <s v="Quercus monimotricha Hand.-Mazz. "/>
    <x v="1"/>
    <s v="No"/>
    <s v="Quercus sp. 2–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4"/>
    <x v="9"/>
    <x v="8"/>
    <s v="Quercus oxyphylla (E.H.Wilson) Hand.-Mazz. "/>
    <x v="1"/>
    <s v="No"/>
    <s v="Quercus sp. 2–4"/>
    <n v="0"/>
    <n v="1"/>
    <n v="1"/>
    <n v="0"/>
    <n v="0"/>
    <s v="?"/>
    <n v="0"/>
    <n v="0"/>
    <n v="1"/>
    <s v="?"/>
    <n v="0"/>
    <n v="0"/>
    <n v="0"/>
    <n v="0"/>
    <n v="0"/>
    <n v="0"/>
    <n v="0"/>
    <n v="0"/>
    <n v="0"/>
    <n v="0"/>
    <s v="northern Chinese Cwa variant"/>
  </r>
  <r>
    <x v="4"/>
    <x v="9"/>
    <x v="8"/>
    <s v="Quercus phillyreoides A.Gray "/>
    <x v="3"/>
    <s v="No"/>
    <s v="Quercus sp. 2–4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4"/>
    <x v="9"/>
    <x v="8"/>
    <s v="Quercus rehderiana Hand.-Mazz. "/>
    <x v="1"/>
    <s v="No"/>
    <s v="Quercus sp. 2–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m/>
  </r>
  <r>
    <x v="4"/>
    <x v="9"/>
    <x v="8"/>
    <s v="Quercus semecarpifolia Sm. "/>
    <x v="1"/>
    <s v="No"/>
    <s v="Quercus sp. 2–4"/>
    <n v="0"/>
    <n v="0"/>
    <n v="1"/>
    <n v="0"/>
    <n v="0"/>
    <n v="1"/>
    <n v="0"/>
    <n v="0"/>
    <n v="0"/>
    <n v="1"/>
    <n v="0"/>
    <n v="1"/>
    <n v="0"/>
    <n v="0"/>
    <n v="0"/>
    <n v="0"/>
    <n v="0"/>
    <n v="0"/>
    <n v="0"/>
    <n v="0"/>
    <m/>
  </r>
  <r>
    <x v="4"/>
    <x v="9"/>
    <x v="8"/>
    <s v="Quercus senescens Hand.-Mazz. "/>
    <x v="1"/>
    <s v="No"/>
    <s v="Quercus sp. 2–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4"/>
    <x v="9"/>
    <x v="8"/>
    <s v="Quercus spinosa David ex Franch. "/>
    <x v="1"/>
    <s v="No"/>
    <s v="Quercus sp. 2–4"/>
    <n v="0"/>
    <s v="?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4"/>
    <x v="9"/>
    <x v="9"/>
    <s v="Quercus Group Quercus vel Lobatae (Lavanttal)"/>
    <x v="0"/>
    <s v="–"/>
    <s v="Quercus sp. 6/7"/>
    <n v="0"/>
    <n v="1"/>
    <n v="1"/>
    <n v="0"/>
    <n v="1"/>
    <n v="1"/>
    <n v="0"/>
    <n v="0"/>
    <n v="1"/>
    <n v="1"/>
    <n v="0"/>
    <n v="0"/>
    <n v="0"/>
    <n v="0"/>
    <n v="1"/>
    <n v="1"/>
    <n v="0"/>
    <n v="0"/>
    <n v="0"/>
    <n v="1"/>
    <s v="Cw: Mexico to south, in souther U.S. extending into B climates"/>
  </r>
  <r>
    <x v="4"/>
    <x v="9"/>
    <x v="9"/>
    <s v="Quercus alba L. "/>
    <x v="1"/>
    <s v="No"/>
    <s v="Quercus sp. 6/7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aliena Blume "/>
    <x v="1"/>
    <s v="No"/>
    <s v="Quercus sp. 6/7"/>
    <n v="0"/>
    <n v="1"/>
    <n v="1"/>
    <n v="0"/>
    <n v="0"/>
    <n v="0"/>
    <n v="0"/>
    <n v="0"/>
    <n v="1"/>
    <n v="1"/>
    <n v="1"/>
    <n v="0"/>
    <n v="0"/>
    <n v="0"/>
    <n v="0"/>
    <n v="0"/>
    <n v="0"/>
    <n v="0"/>
    <n v="0"/>
    <n v="0"/>
    <m/>
  </r>
  <r>
    <x v="4"/>
    <x v="9"/>
    <x v="9"/>
    <s v="Quercus arizonica Sarg.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1"/>
    <n v="0"/>
    <n v="0"/>
    <s v="?"/>
    <n v="0"/>
    <n v="1"/>
    <s v="restr.distr.; BSk"/>
  </r>
  <r>
    <x v="4"/>
    <x v="9"/>
    <x v="9"/>
    <s v="Quercus bicolor Willd. "/>
    <x v="3"/>
    <s v="No"/>
    <s v="Quercus sp. 6/7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s v="mostly Dfa"/>
  </r>
  <r>
    <x v="4"/>
    <x v="9"/>
    <x v="9"/>
    <s v="Quercus chapmanii Sarg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estr. distr."/>
  </r>
  <r>
    <x v="4"/>
    <x v="9"/>
    <x v="9"/>
    <s v="Quercus dentata Thunb. "/>
    <x v="1"/>
    <s v="No"/>
    <s v="Quercus sp. 6/7"/>
    <n v="0"/>
    <n v="1"/>
    <n v="1"/>
    <n v="0"/>
    <n v="0"/>
    <n v="0"/>
    <n v="0"/>
    <n v="0"/>
    <n v="1"/>
    <n v="1"/>
    <n v="1"/>
    <n v="1"/>
    <n v="0"/>
    <n v="0"/>
    <n v="0"/>
    <n v="0"/>
    <n v="0"/>
    <n v="0"/>
    <n v="0"/>
    <n v="0"/>
    <s v="only N.Chin. Cwa"/>
  </r>
  <r>
    <x v="4"/>
    <x v="9"/>
    <x v="9"/>
    <s v="Quercus douglasii Hook. &amp; Arn.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m/>
  </r>
  <r>
    <x v="4"/>
    <x v="9"/>
    <x v="9"/>
    <s v="Quercus fabri Hance "/>
    <x v="3"/>
    <s v="No"/>
    <s v="Quercus sp. 6/7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s v="Cwb: W.Yunnan,Sichuan"/>
  </r>
  <r>
    <x v="4"/>
    <x v="9"/>
    <x v="9"/>
    <s v="Quercus frainetto Ten. "/>
    <x v="1"/>
    <s v="No"/>
    <s v="Quercus sp. 6/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mountains S. Greece (Csb; functional Cf)"/>
  </r>
  <r>
    <x v="4"/>
    <x v="9"/>
    <x v="9"/>
    <s v="Quercus gambelii Nutt. "/>
    <x v="1"/>
    <s v="Yes"/>
    <s v="Quercus sp. 6/7"/>
    <n v="0"/>
    <s v="?"/>
    <n v="1"/>
    <n v="0"/>
    <n v="0"/>
    <n v="1"/>
    <n v="1"/>
    <n v="0"/>
    <n v="0"/>
    <n v="0"/>
    <n v="0"/>
    <n v="0"/>
    <n v="0"/>
    <n v="0"/>
    <s v="?"/>
    <n v="1"/>
    <n v="0"/>
    <n v="1"/>
    <n v="0"/>
    <n v="0"/>
    <m/>
  </r>
  <r>
    <x v="4"/>
    <x v="9"/>
    <x v="9"/>
    <s v="Quercus garryana Douglas ex Hook. "/>
    <x v="1"/>
    <s v="Yes"/>
    <s v="Quercus sp. 6/7"/>
    <n v="0"/>
    <n v="0"/>
    <n v="1"/>
    <n v="0"/>
    <n v="0"/>
    <s v="?"/>
    <n v="0"/>
    <n v="0"/>
    <n v="0"/>
    <n v="0"/>
    <n v="0"/>
    <n v="0"/>
    <n v="0"/>
    <n v="0"/>
    <n v="0"/>
    <n v="1"/>
    <n v="0"/>
    <s v="?"/>
    <n v="0"/>
    <n v="0"/>
    <m/>
  </r>
  <r>
    <x v="4"/>
    <x v="9"/>
    <x v="9"/>
    <s v="Quercus griffithii Hook.f. &amp; Thomson ex Miq. "/>
    <x v="2"/>
    <s v="No"/>
    <s v="Quercus sp. 6/7"/>
    <s v="?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4"/>
    <x v="9"/>
    <x v="9"/>
    <s v="Quercus grisea Liebm.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s v="rest. scattered distr.; BSk,?BWk"/>
  </r>
  <r>
    <x v="4"/>
    <x v="9"/>
    <x v="9"/>
    <s v="Quercus hartwissiana Steven "/>
    <x v="3"/>
    <s v="No"/>
    <s v="Quercus sp. 6/7"/>
    <n v="0"/>
    <n v="1"/>
    <s v="(1)"/>
    <n v="0"/>
    <n v="0"/>
    <n v="0"/>
    <n v="0"/>
    <n v="0"/>
    <n v="0"/>
    <n v="0"/>
    <n v="0"/>
    <n v="0"/>
    <n v="0"/>
    <n v="0"/>
    <n v="0"/>
    <n v="0"/>
    <n v="0"/>
    <n v="0"/>
    <n v="0"/>
    <n v="0"/>
    <s v="locally extending into Cfb"/>
  </r>
  <r>
    <x v="4"/>
    <x v="9"/>
    <x v="9"/>
    <s v="Quercus havardii Rydb. "/>
    <x v="7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s v="restr.distr.; BSk"/>
  </r>
  <r>
    <x v="4"/>
    <x v="9"/>
    <x v="9"/>
    <s v="Quercus infectoria Oliv.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m/>
  </r>
  <r>
    <x v="4"/>
    <x v="9"/>
    <x v="9"/>
    <s v="Quercus lobata Née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1"/>
    <n v="0"/>
    <n v="0"/>
    <s v="(1)"/>
    <n v="0"/>
    <n v="0"/>
    <s v="lowermost Dsb"/>
  </r>
  <r>
    <x v="4"/>
    <x v="9"/>
    <x v="9"/>
    <s v="Quercus lyrata Walter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macranthera Fisch. &amp; C.A.Mey. ex Hohen. "/>
    <x v="4"/>
    <s v="No"/>
    <s v="Quercus sp. 6/7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macrocarpa Michx. "/>
    <x v="1"/>
    <s v="No"/>
    <s v="Quercus sp. 6/7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michauxii Nutt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mohriana Buckley ex Rydb. "/>
    <x v="7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</r>
  <r>
    <x v="4"/>
    <x v="9"/>
    <x v="9"/>
    <s v="Quercus mongolica Fischer ex Ledeb. "/>
    <x v="4"/>
    <s v="No"/>
    <s v="Quercus sp. 6/7"/>
    <n v="0"/>
    <n v="0"/>
    <n v="0"/>
    <n v="0"/>
    <n v="0"/>
    <n v="1"/>
    <n v="1"/>
    <n v="0"/>
    <n v="0"/>
    <n v="0"/>
    <n v="0"/>
    <n v="1"/>
    <n v="1"/>
    <n v="0"/>
    <n v="0"/>
    <n v="0"/>
    <n v="0"/>
    <n v="0"/>
    <n v="0"/>
    <n v="0"/>
    <m/>
  </r>
  <r>
    <x v="4"/>
    <x v="9"/>
    <x v="9"/>
    <s v="Quercus montana Willd."/>
    <x v="1"/>
    <s v="No"/>
    <s v="Quercus sp. 6/7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muehlenbergii Engelm. "/>
    <x v="1"/>
    <s v="No"/>
    <s v="Quercus sp. 6/7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petraea (Matt.) Liebl. subsp. petraea "/>
    <x v="1"/>
    <s v="No"/>
    <s v="Quercus sp. 6/7"/>
    <n v="0"/>
    <n v="1"/>
    <n v="1"/>
    <n v="0"/>
    <n v="0"/>
    <s v="(1)"/>
    <n v="0"/>
    <n v="0"/>
    <n v="0"/>
    <n v="0"/>
    <n v="0"/>
    <n v="0"/>
    <n v="0"/>
    <n v="0"/>
    <n v="0"/>
    <n v="0"/>
    <n v="0"/>
    <n v="0"/>
    <n v="0"/>
    <n v="0"/>
    <s v="marginally into Dfb (E.Europe)"/>
  </r>
  <r>
    <x v="4"/>
    <x v="9"/>
    <x v="9"/>
    <s v="Quercus petraea subsp. iberica (Steven ex M.Bieb.) Krassiln. "/>
    <x v="1"/>
    <s v="Yes"/>
    <s v="Quercus sp. 6/7"/>
    <n v="0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s v="mostly Cfa/Csa"/>
  </r>
  <r>
    <x v="4"/>
    <x v="9"/>
    <x v="9"/>
    <s v="Quercus pontica K.Koch "/>
    <x v="4"/>
    <s v="No"/>
    <s v="Quercus sp. 6/7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s v="restr.distr."/>
  </r>
  <r>
    <x v="4"/>
    <x v="9"/>
    <x v="9"/>
    <s v="Quercus pubescens Willd. "/>
    <x v="1"/>
    <s v="Yes"/>
    <s v="Quercus sp. 6/7"/>
    <n v="0"/>
    <n v="1"/>
    <n v="1"/>
    <n v="0"/>
    <n v="0"/>
    <n v="0"/>
    <n v="0"/>
    <n v="0"/>
    <n v="0"/>
    <n v="0"/>
    <n v="0"/>
    <n v="0"/>
    <n v="0"/>
    <n v="0"/>
    <n v="1"/>
    <n v="1"/>
    <n v="0"/>
    <n v="0"/>
    <n v="0"/>
    <n v="0"/>
    <m/>
  </r>
  <r>
    <x v="4"/>
    <x v="9"/>
    <x v="9"/>
    <s v="Quercus pungens Liebm. "/>
    <x v="7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s v="mostly BSk"/>
  </r>
  <r>
    <x v="4"/>
    <x v="9"/>
    <x v="9"/>
    <s v="Quercus robur L. "/>
    <x v="1"/>
    <s v="To some extent"/>
    <s v="Quercus sp. 6/7"/>
    <n v="0"/>
    <n v="1"/>
    <n v="1"/>
    <n v="0"/>
    <n v="0"/>
    <n v="1"/>
    <n v="0"/>
    <n v="0"/>
    <n v="0"/>
    <n v="0"/>
    <n v="0"/>
    <n v="0"/>
    <n v="0"/>
    <n v="0"/>
    <n v="0"/>
    <s v="(1)"/>
    <n v="0"/>
    <n v="0"/>
    <n v="0"/>
    <n v="0"/>
    <s v="extending into Csb (Iberian Penins.)"/>
  </r>
  <r>
    <x v="4"/>
    <x v="9"/>
    <x v="9"/>
    <s v="Quercus rugosa Née "/>
    <x v="1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s v="?"/>
    <n v="0"/>
    <m/>
  </r>
  <r>
    <x v="4"/>
    <x v="9"/>
    <x v="9"/>
    <s v="Quercus serrata Murray "/>
    <x v="1"/>
    <s v="No"/>
    <s v="Quercus sp. 6/7"/>
    <n v="0"/>
    <n v="1"/>
    <n v="1"/>
    <n v="0"/>
    <n v="0"/>
    <n v="0"/>
    <n v="0"/>
    <n v="0"/>
    <n v="1"/>
    <n v="0"/>
    <n v="1"/>
    <n v="0"/>
    <n v="0"/>
    <n v="0"/>
    <n v="0"/>
    <n v="0"/>
    <n v="0"/>
    <n v="0"/>
    <n v="0"/>
    <n v="0"/>
    <s v="only N.Chin. Cwa"/>
  </r>
  <r>
    <x v="4"/>
    <x v="9"/>
    <x v="9"/>
    <s v="Quercus sinuata Walt. "/>
    <x v="8"/>
    <s v="Yes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</r>
  <r>
    <x v="4"/>
    <x v="9"/>
    <x v="9"/>
    <s v="Quercus stellata Wangenh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turbinella Greene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m/>
  </r>
  <r>
    <x v="4"/>
    <x v="9"/>
    <x v="9"/>
    <s v="Quercus virginiana Mill. "/>
    <x v="9"/>
    <s v="No"/>
    <s v="Quercus sp. 6/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estr. to laurel forest zone"/>
  </r>
  <r>
    <x v="4"/>
    <x v="9"/>
    <x v="9"/>
    <s v="Quercus yunnensis Franch. "/>
    <x v="1"/>
    <s v="No"/>
    <s v="Quercus sp. 6/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s v="restr.distr."/>
  </r>
  <r>
    <x v="4"/>
    <x v="9"/>
    <x v="9"/>
    <s v="Quercus agrifolia Née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s v="?"/>
    <s v="restr.distr."/>
  </r>
  <r>
    <x v="4"/>
    <x v="9"/>
    <x v="9"/>
    <s v="Quercus coccinea Münchh. "/>
    <x v="1"/>
    <s v="No"/>
    <s v="Quercus sp. 6/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ellipsoidalis E.J.Hill "/>
    <x v="1"/>
    <s v="No"/>
    <s v="Quercus sp. 6/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s v="restr.distr."/>
  </r>
  <r>
    <x v="4"/>
    <x v="9"/>
    <x v="9"/>
    <s v="Quercus emoryi Torr.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s v="restr.distr."/>
  </r>
  <r>
    <x v="4"/>
    <x v="9"/>
    <x v="9"/>
    <s v="Quercus falcata Michx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hemisphaerica Bartram ex Willd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hypoleucoides A.Camus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m/>
  </r>
  <r>
    <x v="4"/>
    <x v="9"/>
    <x v="9"/>
    <s v="Quercus ilicifolia Wangenh. "/>
    <x v="1"/>
    <s v="No"/>
    <s v="Quercus sp. 6/7"/>
    <n v="0"/>
    <s v="(1)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restr. distr., coldest variants of Cfa only"/>
  </r>
  <r>
    <x v="4"/>
    <x v="9"/>
    <x v="9"/>
    <s v="Quercus imbricaria Michx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incana W.Bartram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kellogii Newb.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m/>
  </r>
  <r>
    <x v="4"/>
    <x v="9"/>
    <x v="9"/>
    <s v="Quercus laevis Walt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laurifolia Michx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marilandica (L.) Muenchh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myrtifolia Willd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restr. distr."/>
  </r>
  <r>
    <x v="4"/>
    <x v="9"/>
    <x v="9"/>
    <s v="Quercus nigra L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palustris Muenchh. "/>
    <x v="3"/>
    <s v="No"/>
    <s v="Quercus sp. 6/7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phellos L.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rubra L. "/>
    <x v="1"/>
    <s v="No"/>
    <s v="Quercus sp. 6/7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shumardii Buckley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texana Buckley "/>
    <x v="3"/>
    <s v="No"/>
    <s v="Quercus sp. 6/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velutina Lam. "/>
    <x v="1"/>
    <s v="No"/>
    <s v="Quercus sp. 6/7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4"/>
    <x v="9"/>
    <x v="9"/>
    <s v="Quercus wislizeni A.DC. "/>
    <x v="2"/>
    <s v="Yes"/>
    <s v="Quercus sp. 6/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s v="restr.distr."/>
  </r>
  <r>
    <x v="5"/>
    <x v="10"/>
    <x v="5"/>
    <s v="Engelhardioideae gen. et sp. indet. (Lavanttal)"/>
    <x v="0"/>
    <s v="–"/>
    <s v="Engelhardioideae gen. et sp. indet.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5"/>
    <x v="11"/>
    <x v="5"/>
    <s v="Alfaroa costaricensis Standl."/>
    <x v="9"/>
    <s v="No"/>
    <s v="Engelhardioideae gen. et sp. indet.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5"/>
    <x v="11"/>
    <x v="5"/>
    <s v="Alfaroa manningii J.León"/>
    <x v="10"/>
    <s v="No"/>
    <s v="Engelhardioideae gen. et sp. indet.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mostly Af, Am"/>
  </r>
  <r>
    <x v="5"/>
    <x v="11"/>
    <x v="5"/>
    <s v="Alfaroa mexicana D.E.Stone"/>
    <x v="3"/>
    <s v="No"/>
    <s v="Engelhardioideae gen. et sp. indet.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s v=""/>
  </r>
  <r>
    <x v="5"/>
    <x v="12"/>
    <x v="5"/>
    <s v="Oreomunnea mexicana (Standl.) J.-F. Leroy"/>
    <x v="9"/>
    <s v="No"/>
    <s v="Engelhardioideae gen. et sp. indet.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5"/>
    <x v="12"/>
    <x v="5"/>
    <s v="Oreomunnea pterocarpa Oerst."/>
    <x v="10"/>
    <s v="No"/>
    <s v="Engelhardioideae gen. et sp. indet.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very restricted distribution]"/>
  </r>
  <r>
    <x v="6"/>
    <x v="13"/>
    <x v="5"/>
    <s v="Carya sp. (Lavanttal)"/>
    <x v="0"/>
    <s v="–"/>
    <s v="Carya sp."/>
    <n v="0"/>
    <n v="1"/>
    <n v="1"/>
    <n v="0"/>
    <n v="1"/>
    <n v="1"/>
    <n v="0"/>
    <n v="0"/>
    <n v="1"/>
    <n v="0"/>
    <n v="0"/>
    <n v="0"/>
    <n v="0"/>
    <n v="0"/>
    <n v="0"/>
    <n v="0"/>
    <n v="0"/>
    <n v="0"/>
    <n v="0"/>
    <n v="0"/>
    <m/>
  </r>
  <r>
    <x v="6"/>
    <x v="13"/>
    <x v="5"/>
    <s v="Carya aquatica (F.Michx.) Elliot"/>
    <x v="3"/>
    <s v="No"/>
    <s v="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6"/>
    <x v="13"/>
    <x v="5"/>
    <s v="Carya cathayensis Sarg."/>
    <x v="3"/>
    <s v="No"/>
    <s v="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restricted distribution]"/>
  </r>
  <r>
    <x v="6"/>
    <x v="13"/>
    <x v="5"/>
    <s v="Carya cordiformis (Wangenh.) K.Koch"/>
    <x v="1"/>
    <s v="No"/>
    <s v="Carya sp.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6"/>
    <x v="13"/>
    <x v="5"/>
    <s v="Carya floridana Sarg."/>
    <x v="3"/>
    <s v="No"/>
    <s v="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6"/>
    <x v="13"/>
    <x v="5"/>
    <s v="Carya glabra (P.Mill.) Sweet"/>
    <x v="3"/>
    <s v="No"/>
    <s v="Carya sp."/>
    <n v="0"/>
    <n v="1"/>
    <n v="0"/>
    <n v="0"/>
    <s v="(1)"/>
    <n v="0"/>
    <n v="0"/>
    <n v="0"/>
    <n v="0"/>
    <n v="0"/>
    <n v="0"/>
    <n v="0"/>
    <n v="0"/>
    <n v="0"/>
    <n v="0"/>
    <n v="0"/>
    <n v="0"/>
    <n v="0"/>
    <n v="0"/>
    <n v="0"/>
    <s v="extending into Dfa in Illinois"/>
  </r>
  <r>
    <x v="6"/>
    <x v="13"/>
    <x v="5"/>
    <s v="Carya hunanensis W.C.Cheng &amp; R.H.Chang ex Chang &amp; Lu"/>
    <x v="3"/>
    <s v="No"/>
    <s v="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restricted distribution]"/>
  </r>
  <r>
    <x v="6"/>
    <x v="13"/>
    <x v="5"/>
    <s v="Carya illinoensis (Wangenh.) K.Koch"/>
    <x v="3"/>
    <s v="No"/>
    <s v="Carya sp."/>
    <n v="0"/>
    <n v="1"/>
    <n v="0"/>
    <n v="0"/>
    <n v="0"/>
    <n v="0"/>
    <n v="0"/>
    <n v="0"/>
    <s v="(1)"/>
    <n v="0"/>
    <n v="0"/>
    <n v="0"/>
    <n v="0"/>
    <n v="0"/>
    <n v="0"/>
    <n v="0"/>
    <n v="0"/>
    <n v="0"/>
    <n v="0"/>
    <n v="0"/>
    <s v="Cwa-Cfa in Mexico (patchy)"/>
  </r>
  <r>
    <x v="6"/>
    <x v="13"/>
    <x v="5"/>
    <s v="Carya kweichowensis Kuang &amp; A.M.Lu"/>
    <x v="2"/>
    <s v="No"/>
    <s v="Carya sp.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s v="[restricted distribution]"/>
  </r>
  <r>
    <x v="6"/>
    <x v="13"/>
    <x v="5"/>
    <s v="Carya laciniosa (Michx.f.) G.Don"/>
    <x v="3"/>
    <s v="No"/>
    <s v="Carya sp.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6"/>
    <x v="13"/>
    <x v="5"/>
    <s v="Carya myristiciformis (F.Michx.) Elliot"/>
    <x v="3"/>
    <s v="No"/>
    <s v="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restricted distribution]"/>
  </r>
  <r>
    <x v="6"/>
    <x v="13"/>
    <x v="5"/>
    <s v="Carya ovata (P.Mill.) K.Koch"/>
    <x v="1"/>
    <s v="No"/>
    <s v="Carya sp.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6"/>
    <x v="13"/>
    <x v="5"/>
    <s v="Carya pallida (Ashe) Engl. &amp; Graebn."/>
    <x v="3"/>
    <s v="No"/>
    <s v="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6"/>
    <x v="13"/>
    <x v="5"/>
    <s v="Carya texana Buckley"/>
    <x v="3"/>
    <s v="No"/>
    <s v="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6"/>
    <x v="13"/>
    <x v="5"/>
    <s v="Carya tomentosa (Lam.) Nutt."/>
    <x v="3"/>
    <s v="No"/>
    <s v="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6"/>
    <x v="13"/>
    <x v="5"/>
    <s v="Carya tonkinensis Lecomte"/>
    <x v="2"/>
    <s v="No"/>
    <s v="Carya sp.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6"/>
    <x v="14"/>
    <x v="5"/>
    <s v="Juglans sp. (Lavanttal)"/>
    <x v="0"/>
    <s v="–"/>
    <s v="Juglans sp."/>
    <n v="0"/>
    <n v="1"/>
    <n v="1"/>
    <n v="0"/>
    <n v="1"/>
    <n v="1"/>
    <n v="0"/>
    <n v="0"/>
    <n v="1"/>
    <n v="1"/>
    <n v="0"/>
    <n v="1"/>
    <n v="0"/>
    <n v="0"/>
    <n v="1"/>
    <n v="1"/>
    <n v="0"/>
    <n v="0"/>
    <n v="0"/>
    <n v="0"/>
    <m/>
  </r>
  <r>
    <x v="6"/>
    <x v="14"/>
    <x v="5"/>
    <s v="Juglans ailantifolia Carr."/>
    <x v="1"/>
    <s v="No"/>
    <s v="Juglans sp.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6"/>
    <x v="14"/>
    <x v="5"/>
    <s v="Juglans californica S.Watson"/>
    <x v="2"/>
    <s v="Yes"/>
    <s v="Juglans sp.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s v="[very restricted distribution]"/>
  </r>
  <r>
    <x v="6"/>
    <x v="14"/>
    <x v="5"/>
    <s v="Juglans cinerea L."/>
    <x v="1"/>
    <s v="No"/>
    <s v="Juglans sp.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6"/>
    <x v="14"/>
    <x v="5"/>
    <s v="Juglans hindsii (Jeps.) Jeps. ex R.E.Sm."/>
    <x v="2"/>
    <s v="Yes"/>
    <s v="Juglans sp.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s v="[very restricted distribution]"/>
  </r>
  <r>
    <x v="6"/>
    <x v="14"/>
    <x v="5"/>
    <s v="Juglans major (Torr.) A.Heller"/>
    <x v="2"/>
    <s v="Yes"/>
    <s v="Juglans sp.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m/>
  </r>
  <r>
    <x v="6"/>
    <x v="14"/>
    <x v="5"/>
    <s v="Juglans mandshurica Maxim."/>
    <x v="1"/>
    <s v="No"/>
    <s v="Juglans sp."/>
    <n v="0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m/>
  </r>
  <r>
    <x v="6"/>
    <x v="14"/>
    <x v="5"/>
    <s v="Juglans nigra L."/>
    <x v="3"/>
    <s v="No"/>
    <s v="Juglans sp.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6"/>
    <x v="14"/>
    <x v="5"/>
    <s v="Juglans regia L."/>
    <x v="1"/>
    <s v="No"/>
    <s v="Juglans sp."/>
    <n v="0"/>
    <n v="1"/>
    <n v="1"/>
    <n v="0"/>
    <n v="0"/>
    <s v="(1)"/>
    <n v="0"/>
    <n v="0"/>
    <n v="1"/>
    <n v="1"/>
    <n v="0"/>
    <n v="1"/>
    <n v="0"/>
    <n v="0"/>
    <n v="0"/>
    <n v="0"/>
    <n v="0"/>
    <n v="0"/>
    <n v="0"/>
    <n v="0"/>
    <s v="mostly Cwb; Dfb: Kazachstan"/>
  </r>
  <r>
    <x v="6"/>
    <x v="14"/>
    <x v="5"/>
    <s v="Juglans sigillata Dode"/>
    <x v="2"/>
    <s v="No"/>
    <s v="Juglans sp.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6"/>
    <x v="15"/>
    <x v="5"/>
    <s v="Pterocarya sp. (Lavanttal)"/>
    <x v="0"/>
    <s v="–"/>
    <s v="Pterocarya sp."/>
    <n v="0"/>
    <n v="1"/>
    <n v="1"/>
    <n v="0"/>
    <n v="1"/>
    <n v="1"/>
    <n v="0"/>
    <n v="0"/>
    <n v="1"/>
    <n v="1"/>
    <n v="1"/>
    <n v="0"/>
    <n v="0"/>
    <n v="0"/>
    <n v="0"/>
    <n v="0"/>
    <n v="0"/>
    <n v="0"/>
    <n v="0"/>
    <n v="0"/>
    <m/>
  </r>
  <r>
    <x v="6"/>
    <x v="15"/>
    <x v="5"/>
    <s v="Pterocarya fraxinifolia (Poiret) Spach"/>
    <x v="3"/>
    <s v="No"/>
    <s v="Pterocarya sp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Csa of N. Iran (functionally Cfa at mid-elevations)"/>
  </r>
  <r>
    <x v="6"/>
    <x v="15"/>
    <x v="5"/>
    <s v="Pterocarya hupehensis Skan"/>
    <x v="1"/>
    <s v="No"/>
    <s v="Pterocarya sp.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6"/>
    <x v="15"/>
    <x v="5"/>
    <s v="Pterocarya macroptera Batalin"/>
    <x v="1"/>
    <s v="No"/>
    <s v="Pterocarya sp.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s v="[restricted distribution]"/>
  </r>
  <r>
    <x v="6"/>
    <x v="15"/>
    <x v="5"/>
    <s v="Pterocarya rhoifolia Siebold &amp; Zucc."/>
    <x v="1"/>
    <s v="No"/>
    <s v="Pterocarya sp.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6"/>
    <x v="15"/>
    <x v="5"/>
    <s v="Pterocarya stenoptera C.DC."/>
    <x v="1"/>
    <s v="No"/>
    <s v="Pterocarya sp."/>
    <n v="0"/>
    <n v="1"/>
    <n v="1"/>
    <n v="0"/>
    <n v="0"/>
    <s v="?"/>
    <n v="0"/>
    <n v="0"/>
    <n v="0"/>
    <n v="1"/>
    <n v="1"/>
    <s v="?"/>
    <n v="0"/>
    <n v="0"/>
    <n v="0"/>
    <n v="0"/>
    <n v="0"/>
    <n v="0"/>
    <n v="0"/>
    <n v="0"/>
    <m/>
  </r>
  <r>
    <x v="6"/>
    <x v="15"/>
    <x v="5"/>
    <s v="Pterocarya tonkinensis (Franch.) Dode"/>
    <x v="3"/>
    <s v="No"/>
    <s v="Pterocarya sp.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s v="[restricted distribution]"/>
  </r>
  <r>
    <x v="7"/>
    <x v="16"/>
    <x v="5"/>
    <s v="Myricaceae gen. et sp. indet. (Lavanttal)"/>
    <x v="0"/>
    <s v="–"/>
    <s v="Myricaceae gen. et sp. indet."/>
    <n v="1"/>
    <n v="1"/>
    <n v="1"/>
    <n v="1"/>
    <n v="0"/>
    <n v="1"/>
    <n v="1"/>
    <n v="0"/>
    <n v="1"/>
    <n v="1"/>
    <n v="0"/>
    <n v="0"/>
    <n v="0"/>
    <n v="0"/>
    <n v="1"/>
    <n v="1"/>
    <n v="0"/>
    <n v="0"/>
    <n v="0"/>
    <n v="0"/>
    <m/>
  </r>
  <r>
    <x v="7"/>
    <x v="17"/>
    <x v="5"/>
    <s v="Morella adenophora (Hance) J.Herbert"/>
    <x v="9"/>
    <s v="No"/>
    <s v="Myricaceae gen. et sp. indet.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s v="[restricted distribution]"/>
  </r>
  <r>
    <x v="7"/>
    <x v="17"/>
    <x v="5"/>
    <s v="Morella californica (Cham. &amp; Schltdl.) Wilbur"/>
    <x v="2"/>
    <s v="Yes"/>
    <s v="Myricaceae gen. et sp. indet.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s v="[very restricted distribution]"/>
  </r>
  <r>
    <x v="7"/>
    <x v="17"/>
    <x v="5"/>
    <s v="Morella caroliniensis (Mill.) Small"/>
    <x v="1"/>
    <s v="No"/>
    <s v="Myricaceae gen. et sp. indet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7"/>
    <x v="17"/>
    <x v="5"/>
    <s v="Morella cerifera (L.) Small"/>
    <x v="9"/>
    <s v="No"/>
    <s v="Myricaceae gen. et sp. indet.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7"/>
    <x v="17"/>
    <x v="5"/>
    <s v="Morella esculenta (Buch.-Ham.) xxx"/>
    <x v="2"/>
    <s v="No"/>
    <s v="Myricaceae gen. et sp. indet."/>
    <s v="?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7"/>
    <x v="17"/>
    <x v="5"/>
    <s v="Morella faya (Ait.) Wilbur"/>
    <x v="3"/>
    <s v="Yes"/>
    <s v="Myricaceae gen. et sp. indet.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m/>
  </r>
  <r>
    <x v="7"/>
    <x v="17"/>
    <x v="5"/>
    <s v="Morella inodora (W.Bartram) Small"/>
    <x v="3"/>
    <s v="No"/>
    <s v="Myricaceae gen. et sp. indet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very restricted distribution]"/>
  </r>
  <r>
    <x v="7"/>
    <x v="17"/>
    <x v="5"/>
    <s v="Morella nana (A.Chev.) J.Herbert"/>
    <x v="1"/>
    <s v="No"/>
    <s v="Myricaceae gen. et sp. indet.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7"/>
    <x v="17"/>
    <x v="5"/>
    <s v="Morella punctata (Griseb.) J.Herbert"/>
    <x v="10"/>
    <s v="No"/>
    <s v="Myricaceae gen. et sp. indet.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Aw"/>
  </r>
  <r>
    <x v="7"/>
    <x v="17"/>
    <x v="5"/>
    <s v="Morella rubra (Siebold &amp; Zucc.) xxx"/>
    <x v="9"/>
    <s v="No"/>
    <s v="Myricaceae gen. et sp. indet.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</r>
  <r>
    <x v="7"/>
    <x v="17"/>
    <x v="5"/>
    <s v="Myrica heterophylla Raf. [= Morella caroliniensis]"/>
    <x v="3"/>
    <s v="No"/>
    <s v="Myricaceae gen. et sp. indet.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[restricted distribution]"/>
  </r>
  <r>
    <x v="7"/>
    <x v="17"/>
    <x v="5"/>
    <s v="Myrica pensylvanica Mirbel [= Morella caroliniensis]"/>
    <x v="1"/>
    <s v="No"/>
    <s v="Myricaceae gen. et sp. indet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[restricted distribution]"/>
  </r>
  <r>
    <x v="7"/>
    <x v="18"/>
    <x v="5"/>
    <s v="Myrica gale L."/>
    <x v="4"/>
    <s v="No"/>
    <s v="Myricaceae gen. et sp. indet."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m/>
  </r>
  <r>
    <x v="7"/>
    <x v="18"/>
    <x v="5"/>
    <s v="Myrica hartwegii S.Watson"/>
    <x v="2"/>
    <s v="Yes"/>
    <s v="Myricaceae gen. et sp. indet.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s v="pred. Csb"/>
  </r>
  <r>
    <x v="8"/>
    <x v="19"/>
    <x v="5"/>
    <s v="Prunus sp. 1/2 (Lavanttal)"/>
    <x v="0"/>
    <s v="–"/>
    <s v="Prunus sp. 1/2"/>
    <n v="0"/>
    <n v="1"/>
    <n v="1"/>
    <n v="0"/>
    <n v="1"/>
    <n v="1"/>
    <n v="1"/>
    <n v="0"/>
    <n v="1"/>
    <n v="1"/>
    <n v="0"/>
    <n v="1"/>
    <n v="0"/>
    <n v="0"/>
    <n v="0"/>
    <n v="1"/>
    <n v="0"/>
    <n v="0"/>
    <n v="0"/>
    <n v="0"/>
    <m/>
  </r>
  <r>
    <x v="8"/>
    <x v="19"/>
    <x v="5"/>
    <s v="Prunus apetala (Siebold &amp; Zucc.) Franch. &amp; Sav."/>
    <x v="3"/>
    <s v="No"/>
    <s v="Prunus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8"/>
    <x v="19"/>
    <x v="5"/>
    <s v="Prunus avium (L.) L. [FoC: Cerasus ~ Mill.]"/>
    <x v="1"/>
    <s v="Yes"/>
    <s v="Prunus sp. 1/2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s v="(naturalized in N. America)"/>
  </r>
  <r>
    <x v="8"/>
    <x v="19"/>
    <x v="5"/>
    <s v="Prunus caroliniana (Mill.) Aiton [≡ Padus ~ Mill.]"/>
    <x v="3"/>
    <s v="No"/>
    <s v="Prunus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8"/>
    <x v="19"/>
    <x v="5"/>
    <s v="Prunus grayana Maxim. [FoC: Padus ~ (~) C.K.Schneid.]"/>
    <x v="1"/>
    <s v="No"/>
    <s v="Prunus sp. 1/2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s v="mostly Cfb,Cwb"/>
  </r>
  <r>
    <x v="8"/>
    <x v="19"/>
    <x v="5"/>
    <s v="Prunus incisa Thunb."/>
    <x v="1"/>
    <s v="No"/>
    <s v="Prunus sp. 1/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[restricted distribution]"/>
  </r>
  <r>
    <x v="8"/>
    <x v="19"/>
    <x v="5"/>
    <s v="Prunus laurocerasus L. [≡ _x0009_Laurocerasus officinalis M.Roem.]"/>
    <x v="1"/>
    <s v="No"/>
    <s v="Prunus sp. 1/2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8"/>
    <x v="19"/>
    <x v="5"/>
    <s v="Prunus pennsylvanica Sarg. [= P. pensylvanica L.f.]"/>
    <x v="1"/>
    <s v="No"/>
    <s v="Prunus sp. 1/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8"/>
    <x v="19"/>
    <x v="5"/>
    <s v="Prunus salicina Lindl."/>
    <x v="1"/>
    <s v="No"/>
    <s v="Prunus sp. 1/2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m/>
  </r>
  <r>
    <x v="8"/>
    <x v="19"/>
    <x v="5"/>
    <s v="Prunus sargentii Rehder [trad.: Cerasus ~ (~) H.Ohba"/>
    <x v="4"/>
    <s v="No"/>
    <s v="Prunus sp. 1/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m/>
  </r>
  <r>
    <x v="8"/>
    <x v="19"/>
    <x v="5"/>
    <s v="Prunus serotina Ehrh."/>
    <x v="1"/>
    <s v="No"/>
    <s v="Prunus sp. 1/2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8"/>
    <x v="19"/>
    <x v="5"/>
    <s v="Prunus ssiori F.Schmidt [trad.: Padus ~ (~) C.K.Schneid.]"/>
    <x v="4"/>
    <s v="No"/>
    <s v="Prunus sp. 1/2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m/>
  </r>
  <r>
    <x v="8"/>
    <x v="19"/>
    <x v="5"/>
    <s v="Prunus virginiana L. [trad. Padus ~ Mill.]"/>
    <x v="1"/>
    <s v="Yes"/>
    <s v="Prunus sp. 1/2"/>
    <n v="0"/>
    <n v="0"/>
    <n v="1"/>
    <n v="0"/>
    <n v="1"/>
    <n v="1"/>
    <n v="0"/>
    <n v="0"/>
    <n v="0"/>
    <n v="0"/>
    <n v="0"/>
    <n v="0"/>
    <n v="0"/>
    <n v="0"/>
    <n v="0"/>
    <n v="1"/>
    <n v="0"/>
    <n v="0"/>
    <n v="0"/>
    <n v="0"/>
    <m/>
  </r>
  <r>
    <x v="9"/>
    <x v="20"/>
    <x v="5"/>
    <s v="Ulmus sp. 1/2 (Lavanttal)"/>
    <x v="0"/>
    <s v="–"/>
    <s v="Ulmus sp. 1/2"/>
    <n v="0"/>
    <n v="1"/>
    <n v="1"/>
    <n v="0"/>
    <n v="1"/>
    <n v="1"/>
    <n v="1"/>
    <n v="0"/>
    <n v="1"/>
    <n v="1"/>
    <n v="1"/>
    <n v="1"/>
    <n v="1"/>
    <n v="0"/>
    <n v="1"/>
    <n v="1"/>
    <n v="0"/>
    <n v="0"/>
    <n v="0"/>
    <n v="1"/>
    <m/>
  </r>
  <r>
    <x v="9"/>
    <x v="20"/>
    <x v="5"/>
    <s v="Ulmus alata Michx."/>
    <x v="3"/>
    <s v="No"/>
    <s v="Ulmus sp. 1/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9"/>
    <x v="20"/>
    <x v="5"/>
    <s v="Ulmus americana L."/>
    <x v="1"/>
    <s v="No"/>
    <s v="Ulmus sp. 1/2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9"/>
    <x v="20"/>
    <x v="5"/>
    <s v="Ulmus bergmanniana C.K.Schneid."/>
    <x v="1"/>
    <s v="No"/>
    <s v="Ulmus sp. 1/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m/>
  </r>
  <r>
    <x v="9"/>
    <x v="20"/>
    <x v="5"/>
    <s v="Ulmus castaneifolia Hemsl."/>
    <x v="1"/>
    <s v="No"/>
    <s v="Ulmus sp. 1/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9"/>
    <x v="20"/>
    <x v="5"/>
    <s v="Ulmus changii W.C.Cheng"/>
    <x v="1"/>
    <s v="No"/>
    <s v="Ulmus sp. 1/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9"/>
    <x v="20"/>
    <x v="5"/>
    <s v="Ulmus davidiana Planch."/>
    <x v="2"/>
    <s v="No"/>
    <s v="Ulmus sp. 1/2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m/>
  </r>
  <r>
    <x v="9"/>
    <x v="20"/>
    <x v="5"/>
    <s v="Ulmus glabra Huds."/>
    <x v="1"/>
    <s v="No"/>
    <s v="Ulmus sp. 1/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9"/>
    <x v="20"/>
    <x v="5"/>
    <s v="Ulmus glaucescens Franch."/>
    <x v="2"/>
    <s v="No"/>
    <s v="Ulmus sp. 1/2"/>
    <n v="0"/>
    <n v="0"/>
    <n v="0"/>
    <n v="0"/>
    <n v="0"/>
    <n v="0"/>
    <n v="0"/>
    <n v="0"/>
    <s v="(1)"/>
    <n v="1"/>
    <n v="1"/>
    <n v="1"/>
    <n v="0"/>
    <n v="0"/>
    <n v="0"/>
    <n v="0"/>
    <n v="0"/>
    <n v="0"/>
    <n v="0"/>
    <n v="0"/>
    <s v="locally into Cwa"/>
  </r>
  <r>
    <x v="9"/>
    <x v="20"/>
    <x v="5"/>
    <s v="Ulmus laciniata Mayr"/>
    <x v="4"/>
    <s v="No"/>
    <s v="Ulmus sp. 1/2"/>
    <n v="0"/>
    <n v="0"/>
    <n v="1"/>
    <n v="0"/>
    <n v="0"/>
    <n v="1"/>
    <n v="1"/>
    <n v="0"/>
    <n v="0"/>
    <n v="0"/>
    <n v="0"/>
    <n v="1"/>
    <n v="0"/>
    <n v="0"/>
    <n v="0"/>
    <n v="0"/>
    <n v="0"/>
    <n v="0"/>
    <n v="0"/>
    <n v="0"/>
    <m/>
  </r>
  <r>
    <x v="9"/>
    <x v="20"/>
    <x v="5"/>
    <s v="Ulmus laevis Pall."/>
    <x v="1"/>
    <s v="No"/>
    <s v="Ulmus sp. 1/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m/>
  </r>
  <r>
    <x v="9"/>
    <x v="20"/>
    <x v="5"/>
    <s v="Ulmus lanceifolia Roxb."/>
    <x v="2"/>
    <s v="No"/>
    <s v="Ulmus sp. 1/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s v="Only evergreen Ulmus"/>
  </r>
  <r>
    <x v="9"/>
    <x v="20"/>
    <x v="5"/>
    <s v="Ulmus macrocarpa Hance"/>
    <x v="1"/>
    <s v="No"/>
    <s v="Ulmus sp. 1/2"/>
    <n v="0"/>
    <n v="0"/>
    <n v="1"/>
    <n v="0"/>
    <n v="1"/>
    <n v="0"/>
    <n v="0"/>
    <n v="0"/>
    <n v="0"/>
    <n v="1"/>
    <n v="1"/>
    <n v="1"/>
    <n v="0"/>
    <n v="0"/>
    <n v="0"/>
    <n v="0"/>
    <n v="0"/>
    <n v="0"/>
    <n v="0"/>
    <n v="0"/>
    <m/>
  </r>
  <r>
    <x v="9"/>
    <x v="20"/>
    <x v="5"/>
    <s v="Ulmus minor Mill."/>
    <x v="1"/>
    <s v="Yes"/>
    <s v="Ulmus sp. 1/2"/>
    <n v="0"/>
    <n v="1"/>
    <n v="1"/>
    <n v="0"/>
    <n v="0"/>
    <s v="(1)"/>
    <n v="0"/>
    <n v="0"/>
    <n v="0"/>
    <n v="0"/>
    <n v="0"/>
    <n v="0"/>
    <n v="0"/>
    <n v="0"/>
    <n v="1"/>
    <n v="1"/>
    <n v="0"/>
    <n v="0"/>
    <n v="0"/>
    <n v="0"/>
    <s v="extending into Dfb in western Russia"/>
  </r>
  <r>
    <x v="9"/>
    <x v="20"/>
    <x v="5"/>
    <s v="Ulmus parvifolia Jacq."/>
    <x v="1"/>
    <s v="No"/>
    <s v="Ulmus sp. 1/2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s v="mostly Cfa/Cwa"/>
  </r>
  <r>
    <x v="9"/>
    <x v="20"/>
    <x v="5"/>
    <s v="Ulmus pumila L."/>
    <x v="11"/>
    <s v="Yes"/>
    <s v="Ulmus sp. 1/2"/>
    <n v="0"/>
    <n v="1"/>
    <n v="1"/>
    <n v="0"/>
    <n v="1"/>
    <n v="1"/>
    <n v="1"/>
    <n v="0"/>
    <n v="1"/>
    <n v="1"/>
    <n v="1"/>
    <n v="1"/>
    <n v="1"/>
    <n v="0"/>
    <n v="0"/>
    <n v="0"/>
    <n v="0"/>
    <n v="0"/>
    <n v="0"/>
    <n v="1"/>
    <m/>
  </r>
  <r>
    <x v="9"/>
    <x v="20"/>
    <x v="5"/>
    <s v="Ulmus rubra Muhl."/>
    <x v="1"/>
    <s v="No"/>
    <s v="Ulmus sp. 1/2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m/>
  </r>
  <r>
    <x v="9"/>
    <x v="20"/>
    <x v="5"/>
    <s v="Ulmus thomasii Sarg."/>
    <x v="1"/>
    <s v="No"/>
    <s v="Ulmus sp. 1/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s v="[restricted distribution]"/>
  </r>
  <r>
    <x v="9"/>
    <x v="21"/>
    <x v="5"/>
    <s v="Zelkova sp. (Lavanttal)"/>
    <x v="0"/>
    <s v="–"/>
    <s v="Zelkova sp."/>
    <n v="0"/>
    <n v="1"/>
    <n v="1"/>
    <n v="0"/>
    <n v="0"/>
    <n v="1"/>
    <n v="0"/>
    <n v="0"/>
    <n v="1"/>
    <n v="1"/>
    <n v="0"/>
    <n v="0"/>
    <n v="0"/>
    <n v="0"/>
    <n v="1"/>
    <n v="1"/>
    <n v="0"/>
    <n v="0"/>
    <n v="0"/>
    <n v="0"/>
    <m/>
  </r>
  <r>
    <x v="9"/>
    <x v="21"/>
    <x v="5"/>
    <s v="Zelkova abelicea (Lam.) Boiss."/>
    <x v="2"/>
    <s v="Yes"/>
    <s v="Zelkova sp.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s v="typically in vicinity of dolines"/>
  </r>
  <r>
    <x v="9"/>
    <x v="21"/>
    <x v="5"/>
    <s v="Zelkova carpinifolia (Pallas) K.Koch"/>
    <x v="1"/>
    <s v="No"/>
    <s v="Zelkova sp.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predominantly: Cfa"/>
  </r>
  <r>
    <x v="9"/>
    <x v="21"/>
    <x v="5"/>
    <s v="Zelkova schneideriana Hand.-Mazz."/>
    <x v="1"/>
    <s v="No"/>
    <s v="Zelkova sp.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s v="predominantly: Cfa, Cwb"/>
  </r>
  <r>
    <x v="9"/>
    <x v="21"/>
    <x v="5"/>
    <s v="Zelkova serrata (Thunb.) Makino"/>
    <x v="1"/>
    <s v="No"/>
    <s v="Zelkova sp.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s v="predominantly: Cfb"/>
  </r>
  <r>
    <x v="9"/>
    <x v="21"/>
    <x v="5"/>
    <s v="Zelkova sicula Di Pasquale &amp; al."/>
    <x v="2"/>
    <s v="Yes"/>
    <s v="Zelkova sp.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s v="[very restricted distribution]"/>
  </r>
  <r>
    <x v="9"/>
    <x v="21"/>
    <x v="5"/>
    <s v="Zelkova sinica C.K.Schneid."/>
    <x v="1"/>
    <s v="No"/>
    <s v="Zelkova sp.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5" minRefreshableVersion="3" itemPrintTitles="1" createdVersion="5" indent="0" outline="1" outlineData="1" multipleFieldFilters="0" rowHeaderCaption="Lineage" colHeaderCaption="Categorisation">
  <location ref="A3:K36" firstHeaderRow="1" firstDataRow="3" firstDataCol="1"/>
  <pivotFields count="29">
    <pivotField axis="axisRow" showAll="0" sortType="ascending">
      <items count="21">
        <item m="1" x="10"/>
        <item m="1" x="17"/>
        <item m="1" x="18"/>
        <item m="1" x="14"/>
        <item m="1" x="16"/>
        <item x="0"/>
        <item x="1"/>
        <item x="4"/>
        <item sd="0" x="5"/>
        <item x="6"/>
        <item sd="0" x="7"/>
        <item m="1" x="15"/>
        <item m="1" x="13"/>
        <item m="1" x="11"/>
        <item m="1" x="12"/>
        <item x="2"/>
        <item x="3"/>
        <item x="8"/>
        <item x="9"/>
        <item m="1" x="19"/>
        <item t="default"/>
      </items>
    </pivotField>
    <pivotField axis="axisRow" showAll="0" defaultSubtotal="0">
      <items count="22">
        <item sd="0" x="11"/>
        <item x="10"/>
        <item sd="0" x="0"/>
        <item sd="0" x="1"/>
        <item sd="0" x="2"/>
        <item sd="0" x="13"/>
        <item sd="0" x="7"/>
        <item sd="0" x="5"/>
        <item sd="0" x="3"/>
        <item sd="0" x="6"/>
        <item sd="0" x="8"/>
        <item sd="0" x="14"/>
        <item x="17"/>
        <item x="18"/>
        <item x="16"/>
        <item sd="0" x="12"/>
        <item sd="0" x="4"/>
        <item sd="0" x="19"/>
        <item sd="0" x="15"/>
        <item x="9"/>
        <item sd="0" x="20"/>
        <item sd="0" x="21"/>
      </items>
    </pivotField>
    <pivotField axis="axisRow" showAll="0" defaultSubtotal="0">
      <items count="12">
        <item x="2"/>
        <item x="3"/>
        <item x="1"/>
        <item x="0"/>
        <item x="4"/>
        <item x="6"/>
        <item x="7"/>
        <item x="8"/>
        <item m="1" x="11"/>
        <item m="1" x="10"/>
        <item x="9"/>
        <item x="5"/>
      </items>
    </pivotField>
    <pivotField dataField="1" showAll="0" defaultSubtotal="0"/>
    <pivotField axis="axisCol" showAll="0" defaultSubtotal="0">
      <items count="15">
        <item h="1" x="0"/>
        <item x="11"/>
        <item x="5"/>
        <item m="1" x="13"/>
        <item x="6"/>
        <item x="4"/>
        <item x="1"/>
        <item x="3"/>
        <item x="2"/>
        <item x="9"/>
        <item x="7"/>
        <item h="1" m="1" x="12"/>
        <item x="10"/>
        <item m="1" x="14"/>
        <item x="8"/>
      </items>
    </pivotField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12">
        <item x="0"/>
        <item n="Ambiguous" sd="0" x="11"/>
        <item x="10"/>
        <item sd="0" x="5"/>
        <item sd="0" x="4"/>
        <item sd="0" x="1"/>
        <item sd="0" x="3"/>
        <item sd="0" x="2"/>
        <item sd="0" x="7"/>
        <item sd="0" x="9"/>
        <item sd="0" x="6"/>
        <item x="8"/>
      </items>
    </pivotField>
  </pivotFields>
  <rowFields count="3">
    <field x="0"/>
    <field x="1"/>
    <field x="2"/>
  </rowFields>
  <rowItems count="31">
    <i>
      <x v="5"/>
    </i>
    <i r="1">
      <x v="2"/>
    </i>
    <i r="1">
      <x v="3"/>
    </i>
    <i>
      <x v="6"/>
    </i>
    <i r="1">
      <x v="4"/>
    </i>
    <i r="1">
      <x v="8"/>
    </i>
    <i r="1">
      <x v="16"/>
    </i>
    <i>
      <x v="7"/>
    </i>
    <i r="1">
      <x v="6"/>
    </i>
    <i r="1">
      <x v="10"/>
    </i>
    <i r="1">
      <x v="19"/>
    </i>
    <i r="2">
      <x v="5"/>
    </i>
    <i r="2">
      <x v="6"/>
    </i>
    <i r="2">
      <x v="7"/>
    </i>
    <i r="2">
      <x v="10"/>
    </i>
    <i>
      <x v="8"/>
    </i>
    <i>
      <x v="9"/>
    </i>
    <i r="1">
      <x v="5"/>
    </i>
    <i r="1">
      <x v="11"/>
    </i>
    <i r="1">
      <x v="18"/>
    </i>
    <i>
      <x v="10"/>
    </i>
    <i>
      <x v="15"/>
    </i>
    <i r="1">
      <x v="7"/>
    </i>
    <i>
      <x v="16"/>
    </i>
    <i r="1">
      <x v="9"/>
    </i>
    <i>
      <x v="17"/>
    </i>
    <i r="1">
      <x v="17"/>
    </i>
    <i>
      <x v="18"/>
    </i>
    <i r="1">
      <x v="20"/>
    </i>
    <i r="1">
      <x v="21"/>
    </i>
    <i t="grand">
      <x/>
    </i>
  </rowItems>
  <colFields count="2">
    <field x="28"/>
    <field x="4"/>
  </colFields>
  <colItems count="10"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nzahl von Species/species complex" fld="3" subtotal="count" baseField="0" baseItem="0"/>
  </dataFields>
  <formats count="10"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0" type="button" dataOnly="0" labelOnly="1" outline="0" axis="axisRow" fieldPosition="0"/>
    </format>
    <format dxfId="86">
      <pivotArea dataOnly="0" labelOnly="1" outline="0" axis="axisValues" fieldPosition="0"/>
    </format>
    <format dxfId="85">
      <pivotArea dataOnly="0" labelOnly="1" grandRow="1" outline="0" fieldPosition="0"/>
    </format>
    <format dxfId="84">
      <pivotArea dataOnly="0" labelOnly="1" grandCol="1" outline="0" fieldPosition="0"/>
    </format>
    <format dxfId="83">
      <pivotArea dataOnly="0" labelOnly="1" fieldPosition="0">
        <references count="1">
          <reference field="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</reference>
        </references>
      </pivotArea>
    </format>
    <format dxfId="82">
      <pivotArea dataOnly="0" labelOnly="1" fieldPosition="0">
        <references count="1">
          <reference field="28" count="7">
            <x v="3"/>
            <x v="4"/>
            <x v="5"/>
            <x v="6"/>
            <x v="7"/>
            <x v="8"/>
            <x v="10"/>
          </reference>
        </references>
      </pivotArea>
    </format>
    <format dxfId="81">
      <pivotArea dataOnly="0" labelOnly="1" fieldPosition="0">
        <references count="1">
          <reference field="28" count="1">
            <x v="9"/>
          </reference>
        </references>
      </pivotArea>
    </format>
    <format dxfId="80">
      <pivotArea dataOnly="0" labelOnly="1" fieldPosition="0">
        <references count="1">
          <reference field="2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baseColWidth="10" defaultRowHeight="14" x14ac:dyDescent="0.3"/>
  <cols>
    <col min="1" max="1" width="19.7265625" style="1" customWidth="1"/>
    <col min="2" max="16384" width="10.90625" style="1"/>
  </cols>
  <sheetData>
    <row r="1" spans="1:2" x14ac:dyDescent="0.3">
      <c r="A1" s="55" t="s">
        <v>588</v>
      </c>
    </row>
    <row r="2" spans="1:2" x14ac:dyDescent="0.3">
      <c r="A2" s="57" t="s">
        <v>589</v>
      </c>
      <c r="B2" s="1" t="s">
        <v>590</v>
      </c>
    </row>
    <row r="3" spans="1:2" x14ac:dyDescent="0.3">
      <c r="A3" s="57" t="s">
        <v>591</v>
      </c>
      <c r="B3" s="1" t="s">
        <v>593</v>
      </c>
    </row>
    <row r="4" spans="1:2" x14ac:dyDescent="0.3">
      <c r="A4" s="57"/>
      <c r="B4" s="56" t="s">
        <v>592</v>
      </c>
    </row>
    <row r="5" spans="1:2" x14ac:dyDescent="0.3">
      <c r="A5" s="57" t="s">
        <v>594</v>
      </c>
      <c r="B5" s="1" t="s">
        <v>595</v>
      </c>
    </row>
    <row r="6" spans="1:2" x14ac:dyDescent="0.3">
      <c r="A6" s="57"/>
      <c r="B6" s="56" t="s">
        <v>596</v>
      </c>
    </row>
    <row r="7" spans="1:2" x14ac:dyDescent="0.3">
      <c r="A7" s="57" t="s">
        <v>597</v>
      </c>
      <c r="B7" s="1" t="s">
        <v>598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7"/>
  <sheetViews>
    <sheetView workbookViewId="0">
      <selection activeCell="Q29" sqref="Q29"/>
    </sheetView>
  </sheetViews>
  <sheetFormatPr baseColWidth="10" defaultRowHeight="14" x14ac:dyDescent="0.3"/>
  <cols>
    <col min="1" max="1" width="44.54296875" style="1" bestFit="1" customWidth="1"/>
    <col min="2" max="14" width="3.90625" style="1" customWidth="1"/>
    <col min="15" max="15" width="1.81640625" style="1" customWidth="1"/>
    <col min="16" max="16" width="9.26953125" style="1" customWidth="1"/>
    <col min="17" max="17" width="9.36328125" style="1" customWidth="1"/>
    <col min="18" max="18" width="3.6328125" style="1" customWidth="1"/>
    <col min="19" max="19" width="1.81640625" style="1" customWidth="1"/>
    <col min="20" max="21" width="9.36328125" style="1" customWidth="1"/>
    <col min="22" max="22" width="3.6328125" style="1" customWidth="1"/>
    <col min="23" max="23" width="9.36328125" style="1" customWidth="1"/>
    <col min="24" max="24" width="9.26953125" style="1" customWidth="1"/>
    <col min="25" max="25" width="14.36328125" style="1" bestFit="1" customWidth="1"/>
    <col min="26" max="16384" width="10.90625" style="1"/>
  </cols>
  <sheetData>
    <row r="3" spans="1:15" ht="14.5" x14ac:dyDescent="0.35">
      <c r="A3" s="46" t="s">
        <v>535</v>
      </c>
      <c r="B3" s="46" t="s">
        <v>371</v>
      </c>
      <c r="C3" s="47"/>
      <c r="D3" s="47"/>
      <c r="E3" s="47"/>
      <c r="F3" s="47"/>
      <c r="G3" s="47"/>
      <c r="H3" s="47"/>
      <c r="I3" s="47"/>
      <c r="J3" s="47"/>
      <c r="K3" s="47"/>
      <c r="L3"/>
      <c r="M3"/>
      <c r="N3"/>
      <c r="O3"/>
    </row>
    <row r="4" spans="1:15" ht="113" x14ac:dyDescent="0.35">
      <c r="A4" s="47"/>
      <c r="B4" s="52" t="s">
        <v>577</v>
      </c>
      <c r="C4" s="52" t="s">
        <v>362</v>
      </c>
      <c r="D4" s="52" t="s">
        <v>361</v>
      </c>
      <c r="E4" s="52" t="s">
        <v>358</v>
      </c>
      <c r="F4" s="52" t="s">
        <v>357</v>
      </c>
      <c r="G4" s="52" t="s">
        <v>411</v>
      </c>
      <c r="H4" s="52" t="s">
        <v>410</v>
      </c>
      <c r="I4" s="52" t="s">
        <v>582</v>
      </c>
      <c r="J4" s="52" t="s">
        <v>412</v>
      </c>
      <c r="K4" s="52" t="s">
        <v>349</v>
      </c>
      <c r="L4"/>
      <c r="M4"/>
      <c r="N4"/>
      <c r="O4"/>
    </row>
    <row r="5" spans="1:15" ht="14.5" x14ac:dyDescent="0.35">
      <c r="A5" s="46" t="s">
        <v>333</v>
      </c>
      <c r="B5" s="47"/>
      <c r="C5" s="47"/>
      <c r="D5" s="47"/>
      <c r="E5" s="47"/>
      <c r="F5" s="47"/>
      <c r="G5" s="47"/>
      <c r="H5" s="47"/>
      <c r="I5" s="47"/>
      <c r="J5" s="47"/>
      <c r="K5" s="52"/>
      <c r="L5"/>
      <c r="M5"/>
      <c r="N5"/>
      <c r="O5"/>
    </row>
    <row r="6" spans="1:15" ht="14.5" x14ac:dyDescent="0.35">
      <c r="A6" s="48" t="s">
        <v>372</v>
      </c>
      <c r="B6" s="49">
        <v>1</v>
      </c>
      <c r="C6" s="49">
        <v>4</v>
      </c>
      <c r="D6" s="49">
        <v>25</v>
      </c>
      <c r="E6" s="49">
        <v>34</v>
      </c>
      <c r="F6" s="49">
        <v>10</v>
      </c>
      <c r="G6" s="49">
        <v>5</v>
      </c>
      <c r="H6" s="49"/>
      <c r="I6" s="49"/>
      <c r="J6" s="49"/>
      <c r="K6" s="49">
        <v>79</v>
      </c>
      <c r="L6"/>
      <c r="M6"/>
      <c r="N6"/>
      <c r="O6"/>
    </row>
    <row r="7" spans="1:15" ht="14.5" x14ac:dyDescent="0.35">
      <c r="A7" s="50" t="s">
        <v>330</v>
      </c>
      <c r="B7" s="49">
        <v>1</v>
      </c>
      <c r="C7" s="49">
        <v>1</v>
      </c>
      <c r="D7" s="49">
        <v>3</v>
      </c>
      <c r="E7" s="49">
        <v>13</v>
      </c>
      <c r="F7" s="49">
        <v>7</v>
      </c>
      <c r="G7" s="49">
        <v>4</v>
      </c>
      <c r="H7" s="49"/>
      <c r="I7" s="49"/>
      <c r="J7" s="49"/>
      <c r="K7" s="49">
        <v>29</v>
      </c>
      <c r="L7"/>
      <c r="M7"/>
      <c r="N7"/>
      <c r="O7"/>
    </row>
    <row r="8" spans="1:15" ht="14.5" x14ac:dyDescent="0.35">
      <c r="A8" s="50" t="s">
        <v>331</v>
      </c>
      <c r="B8" s="49"/>
      <c r="C8" s="49">
        <v>3</v>
      </c>
      <c r="D8" s="49">
        <v>22</v>
      </c>
      <c r="E8" s="49">
        <v>21</v>
      </c>
      <c r="F8" s="49">
        <v>3</v>
      </c>
      <c r="G8" s="49">
        <v>1</v>
      </c>
      <c r="H8" s="49"/>
      <c r="I8" s="49"/>
      <c r="J8" s="49"/>
      <c r="K8" s="49">
        <v>50</v>
      </c>
      <c r="L8"/>
      <c r="M8"/>
      <c r="N8"/>
      <c r="O8"/>
    </row>
    <row r="9" spans="1:15" ht="14.5" x14ac:dyDescent="0.35">
      <c r="A9" s="48" t="s">
        <v>373</v>
      </c>
      <c r="B9" s="49"/>
      <c r="C9" s="49"/>
      <c r="D9" s="49"/>
      <c r="E9" s="49">
        <v>35</v>
      </c>
      <c r="F9" s="49">
        <v>11</v>
      </c>
      <c r="G9" s="49">
        <v>8</v>
      </c>
      <c r="H9" s="49"/>
      <c r="I9" s="49"/>
      <c r="J9" s="49">
        <v>1</v>
      </c>
      <c r="K9" s="49">
        <v>55</v>
      </c>
      <c r="L9"/>
      <c r="M9"/>
      <c r="N9"/>
      <c r="O9"/>
    </row>
    <row r="10" spans="1:15" ht="14.5" x14ac:dyDescent="0.35">
      <c r="A10" s="50" t="s">
        <v>332</v>
      </c>
      <c r="B10" s="49"/>
      <c r="C10" s="49"/>
      <c r="D10" s="49"/>
      <c r="E10" s="49">
        <v>18</v>
      </c>
      <c r="F10" s="49">
        <v>8</v>
      </c>
      <c r="G10" s="49">
        <v>7</v>
      </c>
      <c r="H10" s="49"/>
      <c r="I10" s="49"/>
      <c r="J10" s="49"/>
      <c r="K10" s="49">
        <v>33</v>
      </c>
      <c r="L10"/>
      <c r="M10"/>
      <c r="N10"/>
      <c r="O10"/>
    </row>
    <row r="11" spans="1:15" ht="14.5" x14ac:dyDescent="0.35">
      <c r="A11" s="50" t="s">
        <v>338</v>
      </c>
      <c r="B11" s="49"/>
      <c r="C11" s="49"/>
      <c r="D11" s="49"/>
      <c r="E11" s="49">
        <v>13</v>
      </c>
      <c r="F11" s="49"/>
      <c r="G11" s="49"/>
      <c r="H11" s="49"/>
      <c r="I11" s="49"/>
      <c r="J11" s="49"/>
      <c r="K11" s="49">
        <v>13</v>
      </c>
      <c r="L11"/>
      <c r="M11"/>
      <c r="N11"/>
      <c r="O11"/>
    </row>
    <row r="12" spans="1:15" ht="14.5" x14ac:dyDescent="0.35">
      <c r="A12" s="50" t="s">
        <v>344</v>
      </c>
      <c r="B12" s="49"/>
      <c r="C12" s="49"/>
      <c r="D12" s="49"/>
      <c r="E12" s="49">
        <v>4</v>
      </c>
      <c r="F12" s="49">
        <v>3</v>
      </c>
      <c r="G12" s="49">
        <v>1</v>
      </c>
      <c r="H12" s="49"/>
      <c r="I12" s="49"/>
      <c r="J12" s="49">
        <v>1</v>
      </c>
      <c r="K12" s="49">
        <v>9</v>
      </c>
      <c r="L12"/>
      <c r="M12"/>
      <c r="N12"/>
      <c r="O12"/>
    </row>
    <row r="13" spans="1:15" ht="14.5" x14ac:dyDescent="0.35">
      <c r="A13" s="48" t="s">
        <v>376</v>
      </c>
      <c r="B13" s="49">
        <v>1</v>
      </c>
      <c r="C13" s="49"/>
      <c r="D13" s="49">
        <v>3</v>
      </c>
      <c r="E13" s="49">
        <v>59</v>
      </c>
      <c r="F13" s="49">
        <v>37</v>
      </c>
      <c r="G13" s="49">
        <v>31</v>
      </c>
      <c r="H13" s="49">
        <v>2</v>
      </c>
      <c r="I13" s="49"/>
      <c r="J13" s="49">
        <v>3</v>
      </c>
      <c r="K13" s="49">
        <v>136</v>
      </c>
      <c r="L13"/>
      <c r="M13"/>
      <c r="N13"/>
      <c r="O13"/>
    </row>
    <row r="14" spans="1:15" ht="14.5" x14ac:dyDescent="0.35">
      <c r="A14" s="50" t="s">
        <v>336</v>
      </c>
      <c r="B14" s="49"/>
      <c r="C14" s="49"/>
      <c r="D14" s="49"/>
      <c r="E14" s="49">
        <v>6</v>
      </c>
      <c r="F14" s="49">
        <v>2</v>
      </c>
      <c r="G14" s="49"/>
      <c r="H14" s="49"/>
      <c r="I14" s="49"/>
      <c r="J14" s="49"/>
      <c r="K14" s="49">
        <v>8</v>
      </c>
      <c r="L14"/>
      <c r="M14"/>
      <c r="N14"/>
      <c r="O14"/>
    </row>
    <row r="15" spans="1:15" ht="14.5" x14ac:dyDescent="0.35">
      <c r="A15" s="50" t="s">
        <v>340</v>
      </c>
      <c r="B15" s="49"/>
      <c r="C15" s="49"/>
      <c r="D15" s="49"/>
      <c r="E15" s="49">
        <v>9</v>
      </c>
      <c r="F15" s="49"/>
      <c r="G15" s="49"/>
      <c r="H15" s="49"/>
      <c r="I15" s="49"/>
      <c r="J15" s="49"/>
      <c r="K15" s="49">
        <v>9</v>
      </c>
      <c r="L15"/>
      <c r="M15"/>
      <c r="N15"/>
      <c r="O15"/>
    </row>
    <row r="16" spans="1:15" ht="14.5" x14ac:dyDescent="0.35">
      <c r="A16" s="50" t="s">
        <v>346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/>
      <c r="M16"/>
      <c r="N16"/>
    </row>
    <row r="17" spans="1:14" ht="14.5" x14ac:dyDescent="0.35">
      <c r="A17" s="51" t="s">
        <v>453</v>
      </c>
      <c r="B17" s="49"/>
      <c r="C17" s="49"/>
      <c r="D17" s="49"/>
      <c r="E17" s="49">
        <v>4</v>
      </c>
      <c r="F17" s="49">
        <v>1</v>
      </c>
      <c r="G17" s="49">
        <v>5</v>
      </c>
      <c r="H17" s="49"/>
      <c r="I17" s="49"/>
      <c r="J17" s="49"/>
      <c r="K17" s="49">
        <v>10</v>
      </c>
      <c r="L17"/>
      <c r="M17"/>
      <c r="N17"/>
    </row>
    <row r="18" spans="1:14" ht="14.5" x14ac:dyDescent="0.35">
      <c r="A18" s="51" t="s">
        <v>454</v>
      </c>
      <c r="B18" s="49"/>
      <c r="C18" s="49"/>
      <c r="D18" s="49"/>
      <c r="E18" s="49">
        <v>6</v>
      </c>
      <c r="F18" s="49">
        <v>11</v>
      </c>
      <c r="G18" s="49">
        <v>9</v>
      </c>
      <c r="H18" s="49">
        <v>1</v>
      </c>
      <c r="I18" s="49"/>
      <c r="J18" s="49"/>
      <c r="K18" s="49">
        <v>27</v>
      </c>
      <c r="L18"/>
      <c r="M18"/>
      <c r="N18"/>
    </row>
    <row r="19" spans="1:14" ht="14.5" x14ac:dyDescent="0.35">
      <c r="A19" s="51" t="s">
        <v>479</v>
      </c>
      <c r="B19" s="49"/>
      <c r="C19" s="49"/>
      <c r="D19" s="49"/>
      <c r="E19" s="49">
        <v>13</v>
      </c>
      <c r="F19" s="49">
        <v>3</v>
      </c>
      <c r="G19" s="49">
        <v>5</v>
      </c>
      <c r="H19" s="49"/>
      <c r="I19" s="49"/>
      <c r="J19" s="49"/>
      <c r="K19" s="49">
        <v>21</v>
      </c>
      <c r="L19"/>
      <c r="M19"/>
      <c r="N19"/>
    </row>
    <row r="20" spans="1:14" ht="14.5" x14ac:dyDescent="0.35">
      <c r="A20" s="51" t="s">
        <v>570</v>
      </c>
      <c r="B20" s="49">
        <v>1</v>
      </c>
      <c r="C20" s="49"/>
      <c r="D20" s="49">
        <v>3</v>
      </c>
      <c r="E20" s="49">
        <v>21</v>
      </c>
      <c r="F20" s="49">
        <v>20</v>
      </c>
      <c r="G20" s="49">
        <v>12</v>
      </c>
      <c r="H20" s="49">
        <v>1</v>
      </c>
      <c r="I20" s="49"/>
      <c r="J20" s="49">
        <v>3</v>
      </c>
      <c r="K20" s="49">
        <v>61</v>
      </c>
      <c r="L20"/>
      <c r="M20"/>
      <c r="N20"/>
    </row>
    <row r="21" spans="1:14" ht="14.5" x14ac:dyDescent="0.35">
      <c r="A21" s="48" t="s">
        <v>377</v>
      </c>
      <c r="B21" s="49"/>
      <c r="C21" s="49"/>
      <c r="D21" s="49"/>
      <c r="E21" s="49"/>
      <c r="F21" s="49">
        <v>1</v>
      </c>
      <c r="G21" s="49"/>
      <c r="H21" s="49">
        <v>2</v>
      </c>
      <c r="I21" s="49">
        <v>2</v>
      </c>
      <c r="J21" s="49"/>
      <c r="K21" s="49">
        <v>5</v>
      </c>
      <c r="L21"/>
      <c r="M21"/>
      <c r="N21"/>
    </row>
    <row r="22" spans="1:14" ht="14.5" x14ac:dyDescent="0.35">
      <c r="A22" s="48" t="s">
        <v>378</v>
      </c>
      <c r="B22" s="49"/>
      <c r="C22" s="49"/>
      <c r="D22" s="49"/>
      <c r="E22" s="49">
        <v>10</v>
      </c>
      <c r="F22" s="49">
        <v>14</v>
      </c>
      <c r="G22" s="49">
        <v>6</v>
      </c>
      <c r="H22" s="49"/>
      <c r="I22" s="49"/>
      <c r="J22" s="49"/>
      <c r="K22" s="49">
        <v>30</v>
      </c>
      <c r="L22"/>
      <c r="M22"/>
      <c r="N22"/>
    </row>
    <row r="23" spans="1:14" ht="14.5" x14ac:dyDescent="0.35">
      <c r="A23" s="50" t="s">
        <v>335</v>
      </c>
      <c r="B23" s="49"/>
      <c r="C23" s="49"/>
      <c r="D23" s="49"/>
      <c r="E23" s="49">
        <v>2</v>
      </c>
      <c r="F23" s="49">
        <v>11</v>
      </c>
      <c r="G23" s="49">
        <v>2</v>
      </c>
      <c r="H23" s="49"/>
      <c r="I23" s="49"/>
      <c r="J23" s="49"/>
      <c r="K23" s="49">
        <v>15</v>
      </c>
      <c r="L23"/>
      <c r="M23"/>
      <c r="N23"/>
    </row>
    <row r="24" spans="1:14" ht="14.5" x14ac:dyDescent="0.35">
      <c r="A24" s="50" t="s">
        <v>341</v>
      </c>
      <c r="B24" s="49"/>
      <c r="C24" s="49"/>
      <c r="D24" s="49"/>
      <c r="E24" s="49">
        <v>4</v>
      </c>
      <c r="F24" s="49">
        <v>1</v>
      </c>
      <c r="G24" s="49">
        <v>4</v>
      </c>
      <c r="H24" s="49"/>
      <c r="I24" s="49"/>
      <c r="J24" s="49"/>
      <c r="K24" s="49">
        <v>9</v>
      </c>
      <c r="L24"/>
      <c r="M24"/>
      <c r="N24"/>
    </row>
    <row r="25" spans="1:14" ht="14.5" x14ac:dyDescent="0.35">
      <c r="A25" s="50" t="s">
        <v>334</v>
      </c>
      <c r="B25" s="49"/>
      <c r="C25" s="49"/>
      <c r="D25" s="49"/>
      <c r="E25" s="49">
        <v>4</v>
      </c>
      <c r="F25" s="49">
        <v>2</v>
      </c>
      <c r="G25" s="49"/>
      <c r="H25" s="49"/>
      <c r="I25" s="49"/>
      <c r="J25" s="49"/>
      <c r="K25" s="49">
        <v>6</v>
      </c>
      <c r="L25"/>
      <c r="M25"/>
      <c r="N25"/>
    </row>
    <row r="26" spans="1:14" ht="14.5" x14ac:dyDescent="0.35">
      <c r="A26" s="48" t="s">
        <v>379</v>
      </c>
      <c r="B26" s="49"/>
      <c r="C26" s="49"/>
      <c r="D26" s="49">
        <v>1</v>
      </c>
      <c r="E26" s="49">
        <v>3</v>
      </c>
      <c r="F26" s="49">
        <v>3</v>
      </c>
      <c r="G26" s="49">
        <v>3</v>
      </c>
      <c r="H26" s="49">
        <v>3</v>
      </c>
      <c r="I26" s="49">
        <v>1</v>
      </c>
      <c r="J26" s="49"/>
      <c r="K26" s="49">
        <v>14</v>
      </c>
      <c r="L26"/>
      <c r="M26"/>
      <c r="N26"/>
    </row>
    <row r="27" spans="1:14" ht="14.5" x14ac:dyDescent="0.35">
      <c r="A27" s="48" t="s">
        <v>374</v>
      </c>
      <c r="B27" s="49">
        <v>1</v>
      </c>
      <c r="C27" s="49"/>
      <c r="D27" s="49"/>
      <c r="E27" s="49">
        <v>3</v>
      </c>
      <c r="F27" s="49">
        <v>9</v>
      </c>
      <c r="G27" s="49"/>
      <c r="H27" s="49">
        <v>2</v>
      </c>
      <c r="I27" s="49">
        <v>1</v>
      </c>
      <c r="J27" s="49">
        <v>2</v>
      </c>
      <c r="K27" s="49">
        <v>18</v>
      </c>
      <c r="L27"/>
      <c r="M27"/>
      <c r="N27"/>
    </row>
    <row r="28" spans="1:14" ht="14.5" x14ac:dyDescent="0.35">
      <c r="A28" s="50" t="s">
        <v>337</v>
      </c>
      <c r="B28" s="49">
        <v>1</v>
      </c>
      <c r="C28" s="49"/>
      <c r="D28" s="49"/>
      <c r="E28" s="49">
        <v>3</v>
      </c>
      <c r="F28" s="49">
        <v>9</v>
      </c>
      <c r="G28" s="49"/>
      <c r="H28" s="49">
        <v>2</v>
      </c>
      <c r="I28" s="49">
        <v>1</v>
      </c>
      <c r="J28" s="49">
        <v>2</v>
      </c>
      <c r="K28" s="49">
        <v>18</v>
      </c>
      <c r="L28"/>
      <c r="M28"/>
      <c r="N28"/>
    </row>
    <row r="29" spans="1:14" ht="14.5" x14ac:dyDescent="0.35">
      <c r="A29" s="48" t="s">
        <v>375</v>
      </c>
      <c r="B29" s="49"/>
      <c r="C29" s="49"/>
      <c r="D29" s="49"/>
      <c r="E29" s="49">
        <v>5</v>
      </c>
      <c r="F29" s="49">
        <v>7</v>
      </c>
      <c r="G29" s="49">
        <v>2</v>
      </c>
      <c r="H29" s="49"/>
      <c r="I29" s="49"/>
      <c r="J29" s="49">
        <v>2</v>
      </c>
      <c r="K29" s="49">
        <v>16</v>
      </c>
      <c r="L29"/>
      <c r="M29"/>
      <c r="N29"/>
    </row>
    <row r="30" spans="1:14" ht="14.5" x14ac:dyDescent="0.35">
      <c r="A30" s="50" t="s">
        <v>339</v>
      </c>
      <c r="B30" s="49"/>
      <c r="C30" s="49"/>
      <c r="D30" s="49"/>
      <c r="E30" s="49">
        <v>5</v>
      </c>
      <c r="F30" s="49">
        <v>7</v>
      </c>
      <c r="G30" s="49">
        <v>2</v>
      </c>
      <c r="H30" s="49"/>
      <c r="I30" s="49"/>
      <c r="J30" s="49">
        <v>2</v>
      </c>
      <c r="K30" s="49">
        <v>16</v>
      </c>
      <c r="L30"/>
      <c r="M30"/>
      <c r="N30"/>
    </row>
    <row r="31" spans="1:14" ht="14.5" x14ac:dyDescent="0.35">
      <c r="A31" s="48" t="s">
        <v>380</v>
      </c>
      <c r="B31" s="49"/>
      <c r="C31" s="49"/>
      <c r="D31" s="49">
        <v>2</v>
      </c>
      <c r="E31" s="49">
        <v>8</v>
      </c>
      <c r="F31" s="49">
        <v>2</v>
      </c>
      <c r="G31" s="49"/>
      <c r="H31" s="49"/>
      <c r="I31" s="49"/>
      <c r="J31" s="49"/>
      <c r="K31" s="49">
        <v>12</v>
      </c>
      <c r="L31"/>
      <c r="M31"/>
      <c r="N31"/>
    </row>
    <row r="32" spans="1:14" ht="14.5" x14ac:dyDescent="0.35">
      <c r="A32" s="50" t="s">
        <v>345</v>
      </c>
      <c r="B32" s="49"/>
      <c r="C32" s="49"/>
      <c r="D32" s="49">
        <v>2</v>
      </c>
      <c r="E32" s="49">
        <v>8</v>
      </c>
      <c r="F32" s="49">
        <v>2</v>
      </c>
      <c r="G32" s="49"/>
      <c r="H32" s="49"/>
      <c r="I32" s="49"/>
      <c r="J32" s="49"/>
      <c r="K32" s="49">
        <v>12</v>
      </c>
      <c r="L32"/>
      <c r="M32"/>
      <c r="N32"/>
    </row>
    <row r="33" spans="1:14" ht="14.5" x14ac:dyDescent="0.35">
      <c r="A33" s="48" t="s">
        <v>381</v>
      </c>
      <c r="B33" s="49">
        <v>1</v>
      </c>
      <c r="C33" s="49"/>
      <c r="D33" s="49">
        <v>1</v>
      </c>
      <c r="E33" s="49">
        <v>15</v>
      </c>
      <c r="F33" s="49">
        <v>1</v>
      </c>
      <c r="G33" s="49">
        <v>5</v>
      </c>
      <c r="H33" s="49"/>
      <c r="I33" s="49"/>
      <c r="J33" s="49"/>
      <c r="K33" s="49">
        <v>23</v>
      </c>
      <c r="L33"/>
      <c r="M33"/>
      <c r="N33"/>
    </row>
    <row r="34" spans="1:14" ht="14.5" x14ac:dyDescent="0.35">
      <c r="A34" s="50" t="s">
        <v>347</v>
      </c>
      <c r="B34" s="49">
        <v>1</v>
      </c>
      <c r="C34" s="49"/>
      <c r="D34" s="49">
        <v>1</v>
      </c>
      <c r="E34" s="49">
        <v>11</v>
      </c>
      <c r="F34" s="49">
        <v>1</v>
      </c>
      <c r="G34" s="49">
        <v>3</v>
      </c>
      <c r="H34" s="49"/>
      <c r="I34" s="49"/>
      <c r="J34" s="49"/>
      <c r="K34" s="49">
        <v>17</v>
      </c>
      <c r="L34"/>
      <c r="M34"/>
      <c r="N34"/>
    </row>
    <row r="35" spans="1:14" ht="14.5" x14ac:dyDescent="0.35">
      <c r="A35" s="50" t="s">
        <v>348</v>
      </c>
      <c r="B35" s="49"/>
      <c r="C35" s="49"/>
      <c r="D35" s="49"/>
      <c r="E35" s="49">
        <v>4</v>
      </c>
      <c r="F35" s="49"/>
      <c r="G35" s="49">
        <v>2</v>
      </c>
      <c r="H35" s="49"/>
      <c r="I35" s="49"/>
      <c r="J35" s="49"/>
      <c r="K35" s="49">
        <v>6</v>
      </c>
      <c r="L35"/>
      <c r="M35"/>
      <c r="N35"/>
    </row>
    <row r="36" spans="1:14" ht="14.5" x14ac:dyDescent="0.35">
      <c r="A36" s="48" t="s">
        <v>349</v>
      </c>
      <c r="B36" s="49">
        <v>4</v>
      </c>
      <c r="C36" s="49">
        <v>4</v>
      </c>
      <c r="D36" s="49">
        <v>32</v>
      </c>
      <c r="E36" s="49">
        <v>172</v>
      </c>
      <c r="F36" s="49">
        <v>95</v>
      </c>
      <c r="G36" s="49">
        <v>60</v>
      </c>
      <c r="H36" s="49">
        <v>9</v>
      </c>
      <c r="I36" s="49">
        <v>4</v>
      </c>
      <c r="J36" s="49">
        <v>8</v>
      </c>
      <c r="K36" s="49">
        <v>388</v>
      </c>
      <c r="L36"/>
      <c r="M36"/>
      <c r="N36"/>
    </row>
    <row r="37" spans="1:14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4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4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4" ht="14.5" x14ac:dyDescent="0.35">
      <c r="A40"/>
      <c r="B40"/>
      <c r="C40"/>
      <c r="D40"/>
      <c r="E40"/>
      <c r="F40"/>
      <c r="G40"/>
      <c r="H40"/>
      <c r="I40"/>
      <c r="J40"/>
      <c r="K40"/>
      <c r="L40"/>
    </row>
    <row r="41" spans="1:14" ht="14.5" x14ac:dyDescent="0.35">
      <c r="A41"/>
      <c r="B41"/>
      <c r="C41"/>
      <c r="D41"/>
      <c r="E41"/>
      <c r="F41"/>
      <c r="G41"/>
      <c r="H41"/>
      <c r="I41"/>
      <c r="J41"/>
      <c r="K41"/>
      <c r="L41"/>
    </row>
    <row r="42" spans="1:14" ht="14.5" x14ac:dyDescent="0.35">
      <c r="A42"/>
      <c r="B42"/>
      <c r="C42"/>
      <c r="D42"/>
      <c r="E42"/>
      <c r="F42"/>
      <c r="G42"/>
      <c r="H42"/>
      <c r="I42"/>
      <c r="J42"/>
      <c r="K42"/>
      <c r="L42"/>
    </row>
    <row r="43" spans="1:14" ht="14.5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14" ht="14.5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14" ht="14.5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4" ht="14.5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4" ht="14.5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4" ht="14.5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ht="14.5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ht="14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4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4.5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ht="14.5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ht="14.5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ht="14.5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ht="14.5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ht="14.5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ht="14.5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ht="14.5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ht="14.5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ht="14.5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ht="14.5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ht="14.5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ht="14.5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ht="14.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4.5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ht="14.5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ht="14.5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ht="14.5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ht="14.5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ht="14.5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ht="14.5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ht="14.5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ht="14.5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ht="14.5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ht="14.5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ht="14.5" x14ac:dyDescent="0.35">
      <c r="A77"/>
      <c r="B77"/>
      <c r="C77"/>
      <c r="D77"/>
      <c r="E77"/>
      <c r="F77"/>
      <c r="G77"/>
      <c r="H77"/>
      <c r="I77"/>
      <c r="J77"/>
      <c r="K77"/>
      <c r="L77"/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4"/>
  <sheetViews>
    <sheetView tabSelected="1" workbookViewId="0">
      <selection activeCell="I372" sqref="I372"/>
    </sheetView>
  </sheetViews>
  <sheetFormatPr baseColWidth="10" defaultColWidth="27.7265625" defaultRowHeight="12.5" x14ac:dyDescent="0.25"/>
  <cols>
    <col min="1" max="1" width="27.453125" style="4" customWidth="1"/>
    <col min="2" max="2" width="11.26953125" style="4" bestFit="1" customWidth="1"/>
    <col min="3" max="3" width="11.26953125" style="4" customWidth="1"/>
    <col min="4" max="4" width="34.6328125" style="4" customWidth="1"/>
    <col min="5" max="5" width="17.26953125" style="10" customWidth="1"/>
    <col min="6" max="6" width="14.54296875" style="4" customWidth="1"/>
    <col min="7" max="7" width="14.26953125" style="4" customWidth="1"/>
    <col min="8" max="8" width="4" style="5" customWidth="1"/>
    <col min="9" max="27" width="4" style="6" customWidth="1"/>
    <col min="28" max="28" width="21.7265625" style="13" customWidth="1"/>
    <col min="29" max="16384" width="27.7265625" style="13"/>
  </cols>
  <sheetData>
    <row r="1" spans="1:28" s="12" customFormat="1" ht="28" customHeight="1" x14ac:dyDescent="0.35">
      <c r="A1" s="23" t="s">
        <v>333</v>
      </c>
      <c r="B1" s="23" t="s">
        <v>576</v>
      </c>
      <c r="C1" s="23" t="s">
        <v>407</v>
      </c>
      <c r="D1" s="23" t="s">
        <v>414</v>
      </c>
      <c r="E1" s="24" t="s">
        <v>575</v>
      </c>
      <c r="F1" s="24" t="s">
        <v>363</v>
      </c>
      <c r="G1" s="24" t="s">
        <v>387</v>
      </c>
      <c r="H1" s="25" t="s">
        <v>15</v>
      </c>
      <c r="I1" s="25" t="s">
        <v>0</v>
      </c>
      <c r="J1" s="25" t="s">
        <v>1</v>
      </c>
      <c r="K1" s="25" t="s">
        <v>2</v>
      </c>
      <c r="L1" s="25" t="s">
        <v>3</v>
      </c>
      <c r="M1" s="25" t="s">
        <v>4</v>
      </c>
      <c r="N1" s="25" t="s">
        <v>5</v>
      </c>
      <c r="O1" s="25" t="s">
        <v>6</v>
      </c>
      <c r="P1" s="25" t="s">
        <v>7</v>
      </c>
      <c r="Q1" s="25" t="s">
        <v>8</v>
      </c>
      <c r="R1" s="25" t="s">
        <v>9</v>
      </c>
      <c r="S1" s="25" t="s">
        <v>10</v>
      </c>
      <c r="T1" s="25" t="s">
        <v>11</v>
      </c>
      <c r="U1" s="25" t="s">
        <v>17</v>
      </c>
      <c r="V1" s="25" t="s">
        <v>12</v>
      </c>
      <c r="W1" s="25" t="s">
        <v>13</v>
      </c>
      <c r="X1" s="25" t="s">
        <v>313</v>
      </c>
      <c r="Y1" s="25" t="s">
        <v>309</v>
      </c>
      <c r="Z1" s="25" t="s">
        <v>310</v>
      </c>
      <c r="AA1" s="25" t="s">
        <v>16</v>
      </c>
      <c r="AB1" s="26" t="s">
        <v>14</v>
      </c>
    </row>
    <row r="2" spans="1:28" s="4" customFormat="1" x14ac:dyDescent="0.25">
      <c r="A2" s="20" t="s">
        <v>372</v>
      </c>
      <c r="B2" s="20" t="s">
        <v>330</v>
      </c>
      <c r="C2" s="20" t="s">
        <v>424</v>
      </c>
      <c r="D2" s="33" t="str">
        <f>CONCATENATE(G2," (Lavanttal)")</f>
        <v>Alnus sp.1/2 (Lavanttal)</v>
      </c>
      <c r="E2" s="22" t="s">
        <v>396</v>
      </c>
      <c r="F2" s="22" t="s">
        <v>396</v>
      </c>
      <c r="G2" s="22" t="s">
        <v>386</v>
      </c>
      <c r="H2" s="14">
        <f t="shared" ref="H2:AA2" si="0">MAX(H3:H7,H9:H22,H24:H27,H29:H31)</f>
        <v>0</v>
      </c>
      <c r="I2" s="27">
        <f t="shared" si="0"/>
        <v>1</v>
      </c>
      <c r="J2" s="27">
        <f t="shared" si="0"/>
        <v>1</v>
      </c>
      <c r="K2" s="27">
        <f t="shared" si="0"/>
        <v>0</v>
      </c>
      <c r="L2" s="27">
        <f t="shared" si="0"/>
        <v>1</v>
      </c>
      <c r="M2" s="27">
        <f t="shared" si="0"/>
        <v>1</v>
      </c>
      <c r="N2" s="27">
        <f t="shared" si="0"/>
        <v>1</v>
      </c>
      <c r="O2" s="27">
        <f t="shared" si="0"/>
        <v>0</v>
      </c>
      <c r="P2" s="27">
        <f t="shared" si="0"/>
        <v>1</v>
      </c>
      <c r="Q2" s="27">
        <f t="shared" si="0"/>
        <v>1</v>
      </c>
      <c r="R2" s="27">
        <f t="shared" si="0"/>
        <v>1</v>
      </c>
      <c r="S2" s="27">
        <f t="shared" si="0"/>
        <v>1</v>
      </c>
      <c r="T2" s="27">
        <f t="shared" si="0"/>
        <v>1</v>
      </c>
      <c r="U2" s="27">
        <f t="shared" si="0"/>
        <v>1</v>
      </c>
      <c r="V2" s="27">
        <f t="shared" si="0"/>
        <v>1</v>
      </c>
      <c r="W2" s="27">
        <f t="shared" si="0"/>
        <v>1</v>
      </c>
      <c r="X2" s="27">
        <f t="shared" si="0"/>
        <v>0</v>
      </c>
      <c r="Y2" s="27">
        <f t="shared" si="0"/>
        <v>1</v>
      </c>
      <c r="Z2" s="27">
        <f t="shared" si="0"/>
        <v>1</v>
      </c>
      <c r="AA2" s="27">
        <f t="shared" si="0"/>
        <v>0</v>
      </c>
      <c r="AB2" s="19"/>
    </row>
    <row r="3" spans="1:28" s="4" customFormat="1" x14ac:dyDescent="0.25">
      <c r="A3" s="19" t="s">
        <v>372</v>
      </c>
      <c r="B3" s="20" t="s">
        <v>330</v>
      </c>
      <c r="C3" s="19" t="s">
        <v>330</v>
      </c>
      <c r="D3" s="19" t="s">
        <v>106</v>
      </c>
      <c r="E3" s="20" t="s">
        <v>358</v>
      </c>
      <c r="F3" s="19" t="s">
        <v>366</v>
      </c>
      <c r="G3" s="19" t="s">
        <v>386</v>
      </c>
      <c r="H3" s="14">
        <v>0</v>
      </c>
      <c r="I3" s="27">
        <v>0</v>
      </c>
      <c r="J3" s="27">
        <v>1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1</v>
      </c>
      <c r="Q3" s="27">
        <v>1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19"/>
    </row>
    <row r="4" spans="1:28" s="4" customFormat="1" x14ac:dyDescent="0.25">
      <c r="A4" s="19" t="s">
        <v>372</v>
      </c>
      <c r="B4" s="20" t="s">
        <v>330</v>
      </c>
      <c r="C4" s="19" t="s">
        <v>330</v>
      </c>
      <c r="D4" s="19" t="s">
        <v>108</v>
      </c>
      <c r="E4" s="20" t="s">
        <v>411</v>
      </c>
      <c r="F4" s="20" t="s">
        <v>364</v>
      </c>
      <c r="G4" s="20" t="s">
        <v>386</v>
      </c>
      <c r="H4" s="14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1</v>
      </c>
      <c r="X4" s="27">
        <v>0</v>
      </c>
      <c r="Y4" s="27">
        <v>0</v>
      </c>
      <c r="Z4" s="27">
        <v>0</v>
      </c>
      <c r="AA4" s="27">
        <v>0</v>
      </c>
      <c r="AB4" s="19"/>
    </row>
    <row r="5" spans="1:28" s="4" customFormat="1" x14ac:dyDescent="0.25">
      <c r="A5" s="19" t="s">
        <v>372</v>
      </c>
      <c r="B5" s="20" t="s">
        <v>330</v>
      </c>
      <c r="C5" s="19" t="s">
        <v>330</v>
      </c>
      <c r="D5" s="19" t="s">
        <v>86</v>
      </c>
      <c r="E5" s="20" t="s">
        <v>358</v>
      </c>
      <c r="F5" s="19" t="s">
        <v>366</v>
      </c>
      <c r="G5" s="19" t="s">
        <v>386</v>
      </c>
      <c r="H5" s="14">
        <v>0</v>
      </c>
      <c r="I5" s="27">
        <v>0</v>
      </c>
      <c r="J5" s="27">
        <v>1</v>
      </c>
      <c r="K5" s="27">
        <v>0</v>
      </c>
      <c r="L5" s="27">
        <v>0</v>
      </c>
      <c r="M5" s="27" t="s">
        <v>308</v>
      </c>
      <c r="N5" s="27">
        <v>0</v>
      </c>
      <c r="O5" s="27">
        <v>0</v>
      </c>
      <c r="P5" s="27">
        <v>0</v>
      </c>
      <c r="Q5" s="27">
        <v>1</v>
      </c>
      <c r="R5" s="27">
        <v>0</v>
      </c>
      <c r="S5" s="27" t="s">
        <v>308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19"/>
    </row>
    <row r="6" spans="1:28" s="4" customFormat="1" x14ac:dyDescent="0.25">
      <c r="A6" s="19" t="s">
        <v>372</v>
      </c>
      <c r="B6" s="20" t="s">
        <v>330</v>
      </c>
      <c r="C6" s="19" t="s">
        <v>385</v>
      </c>
      <c r="D6" s="19" t="s">
        <v>109</v>
      </c>
      <c r="E6" s="20" t="s">
        <v>358</v>
      </c>
      <c r="F6" s="19" t="s">
        <v>366</v>
      </c>
      <c r="G6" s="19" t="s">
        <v>386</v>
      </c>
      <c r="H6" s="14">
        <v>0</v>
      </c>
      <c r="I6" s="27">
        <v>1</v>
      </c>
      <c r="J6" s="27">
        <v>1</v>
      </c>
      <c r="K6" s="27">
        <v>0</v>
      </c>
      <c r="L6" s="27">
        <v>0</v>
      </c>
      <c r="M6" s="27">
        <v>1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19"/>
    </row>
    <row r="7" spans="1:28" s="4" customFormat="1" x14ac:dyDescent="0.25">
      <c r="A7" s="19" t="s">
        <v>372</v>
      </c>
      <c r="B7" s="20" t="s">
        <v>330</v>
      </c>
      <c r="C7" s="19" t="s">
        <v>330</v>
      </c>
      <c r="D7" s="19" t="s">
        <v>87</v>
      </c>
      <c r="E7" s="54" t="s">
        <v>358</v>
      </c>
      <c r="F7" s="19" t="s">
        <v>366</v>
      </c>
      <c r="G7" s="19" t="s">
        <v>386</v>
      </c>
      <c r="H7" s="14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1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19"/>
    </row>
    <row r="8" spans="1:28" s="4" customFormat="1" x14ac:dyDescent="0.25">
      <c r="A8" s="19" t="s">
        <v>372</v>
      </c>
      <c r="B8" s="20" t="s">
        <v>330</v>
      </c>
      <c r="C8" s="19" t="s">
        <v>384</v>
      </c>
      <c r="D8" s="19" t="s">
        <v>110</v>
      </c>
      <c r="E8" s="20" t="s">
        <v>357</v>
      </c>
      <c r="F8" s="19" t="s">
        <v>366</v>
      </c>
      <c r="G8" s="19" t="s">
        <v>382</v>
      </c>
      <c r="H8" s="14">
        <v>0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19"/>
    </row>
    <row r="9" spans="1:28" s="4" customFormat="1" x14ac:dyDescent="0.25">
      <c r="A9" s="19" t="s">
        <v>372</v>
      </c>
      <c r="B9" s="20" t="s">
        <v>330</v>
      </c>
      <c r="C9" s="19" t="s">
        <v>383</v>
      </c>
      <c r="D9" s="19" t="s">
        <v>89</v>
      </c>
      <c r="E9" s="29" t="s">
        <v>358</v>
      </c>
      <c r="F9" s="20" t="s">
        <v>366</v>
      </c>
      <c r="G9" s="20" t="s">
        <v>386</v>
      </c>
      <c r="H9" s="14">
        <v>0</v>
      </c>
      <c r="I9" s="27">
        <v>1</v>
      </c>
      <c r="J9" s="27">
        <v>1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1</v>
      </c>
      <c r="Q9" s="27">
        <v>1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19"/>
    </row>
    <row r="10" spans="1:28" s="4" customFormat="1" x14ac:dyDescent="0.25">
      <c r="A10" s="19" t="s">
        <v>372</v>
      </c>
      <c r="B10" s="20" t="s">
        <v>330</v>
      </c>
      <c r="C10" s="19" t="s">
        <v>330</v>
      </c>
      <c r="D10" s="19" t="s">
        <v>161</v>
      </c>
      <c r="E10" s="20" t="s">
        <v>358</v>
      </c>
      <c r="F10" s="20" t="s">
        <v>365</v>
      </c>
      <c r="G10" s="20" t="s">
        <v>386</v>
      </c>
      <c r="H10" s="14">
        <v>0</v>
      </c>
      <c r="I10" s="27">
        <v>1</v>
      </c>
      <c r="J10" s="27">
        <v>1</v>
      </c>
      <c r="K10" s="27">
        <v>0</v>
      </c>
      <c r="L10" s="27">
        <v>0</v>
      </c>
      <c r="M10" s="27">
        <v>1</v>
      </c>
      <c r="N10" s="18" t="s">
        <v>311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18" t="s">
        <v>311</v>
      </c>
      <c r="W10" s="18" t="s">
        <v>311</v>
      </c>
      <c r="X10" s="27">
        <v>0</v>
      </c>
      <c r="Y10" s="27">
        <v>0</v>
      </c>
      <c r="Z10" s="27">
        <v>0</v>
      </c>
      <c r="AA10" s="27">
        <v>0</v>
      </c>
      <c r="AB10" s="19" t="s">
        <v>312</v>
      </c>
    </row>
    <row r="11" spans="1:28" s="4" customFormat="1" x14ac:dyDescent="0.25">
      <c r="A11" s="19" t="s">
        <v>372</v>
      </c>
      <c r="B11" s="20" t="s">
        <v>330</v>
      </c>
      <c r="C11" s="19" t="s">
        <v>330</v>
      </c>
      <c r="D11" s="19" t="s">
        <v>60</v>
      </c>
      <c r="E11" s="53" t="s">
        <v>361</v>
      </c>
      <c r="F11" s="19" t="s">
        <v>366</v>
      </c>
      <c r="G11" s="19" t="s">
        <v>386</v>
      </c>
      <c r="H11" s="14">
        <v>0</v>
      </c>
      <c r="I11" s="27" t="s">
        <v>308</v>
      </c>
      <c r="J11" s="27">
        <v>1</v>
      </c>
      <c r="K11" s="27">
        <v>0</v>
      </c>
      <c r="L11" s="27">
        <v>0</v>
      </c>
      <c r="M11" s="27">
        <v>1</v>
      </c>
      <c r="N11" s="27">
        <v>1</v>
      </c>
      <c r="O11" s="27">
        <v>0</v>
      </c>
      <c r="P11" s="27">
        <v>0</v>
      </c>
      <c r="Q11" s="27">
        <v>0</v>
      </c>
      <c r="R11" s="27">
        <v>0</v>
      </c>
      <c r="S11" s="27">
        <v>1</v>
      </c>
      <c r="T11" s="27">
        <v>1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19"/>
    </row>
    <row r="12" spans="1:28" s="4" customFormat="1" x14ac:dyDescent="0.25">
      <c r="A12" s="19" t="s">
        <v>372</v>
      </c>
      <c r="B12" s="20" t="s">
        <v>330</v>
      </c>
      <c r="C12" s="19" t="s">
        <v>330</v>
      </c>
      <c r="D12" s="19" t="s">
        <v>72</v>
      </c>
      <c r="E12" s="20" t="s">
        <v>361</v>
      </c>
      <c r="F12" s="20" t="s">
        <v>364</v>
      </c>
      <c r="G12" s="20" t="s">
        <v>386</v>
      </c>
      <c r="H12" s="14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1</v>
      </c>
      <c r="Z12" s="27">
        <v>1</v>
      </c>
      <c r="AA12" s="27">
        <v>0</v>
      </c>
      <c r="AB12" s="19"/>
    </row>
    <row r="13" spans="1:28" s="4" customFormat="1" x14ac:dyDescent="0.25">
      <c r="A13" s="19" t="s">
        <v>372</v>
      </c>
      <c r="B13" s="20" t="s">
        <v>330</v>
      </c>
      <c r="C13" s="19" t="s">
        <v>330</v>
      </c>
      <c r="D13" s="19" t="s">
        <v>162</v>
      </c>
      <c r="E13" s="20" t="s">
        <v>357</v>
      </c>
      <c r="F13" s="19" t="s">
        <v>366</v>
      </c>
      <c r="G13" s="19" t="s">
        <v>386</v>
      </c>
      <c r="H13" s="14">
        <v>0</v>
      </c>
      <c r="I13" s="27">
        <v>1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1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19" t="s">
        <v>163</v>
      </c>
    </row>
    <row r="14" spans="1:28" s="4" customFormat="1" x14ac:dyDescent="0.25">
      <c r="A14" s="19" t="s">
        <v>372</v>
      </c>
      <c r="B14" s="20" t="s">
        <v>330</v>
      </c>
      <c r="C14" s="19" t="s">
        <v>385</v>
      </c>
      <c r="D14" s="19" t="s">
        <v>88</v>
      </c>
      <c r="E14" s="54" t="s">
        <v>358</v>
      </c>
      <c r="F14" s="19" t="s">
        <v>366</v>
      </c>
      <c r="G14" s="19" t="s">
        <v>386</v>
      </c>
      <c r="H14" s="14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1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19" t="s">
        <v>316</v>
      </c>
    </row>
    <row r="15" spans="1:28" s="4" customFormat="1" x14ac:dyDescent="0.25">
      <c r="A15" s="19" t="s">
        <v>372</v>
      </c>
      <c r="B15" s="20" t="s">
        <v>330</v>
      </c>
      <c r="C15" s="19" t="s">
        <v>384</v>
      </c>
      <c r="D15" s="19" t="s">
        <v>90</v>
      </c>
      <c r="E15" s="20" t="s">
        <v>361</v>
      </c>
      <c r="F15" s="20" t="s">
        <v>366</v>
      </c>
      <c r="G15" s="20" t="s">
        <v>386</v>
      </c>
      <c r="H15" s="14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 t="s">
        <v>308</v>
      </c>
      <c r="T15" s="27">
        <v>1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19"/>
    </row>
    <row r="16" spans="1:28" s="4" customFormat="1" x14ac:dyDescent="0.25">
      <c r="A16" s="19" t="s">
        <v>372</v>
      </c>
      <c r="B16" s="20" t="s">
        <v>330</v>
      </c>
      <c r="C16" s="19" t="s">
        <v>383</v>
      </c>
      <c r="D16" s="19" t="s">
        <v>111</v>
      </c>
      <c r="E16" s="20" t="s">
        <v>357</v>
      </c>
      <c r="F16" s="19" t="s">
        <v>366</v>
      </c>
      <c r="G16" s="19" t="s">
        <v>386</v>
      </c>
      <c r="H16" s="14">
        <v>0</v>
      </c>
      <c r="I16" s="27">
        <v>1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19" t="s">
        <v>315</v>
      </c>
    </row>
    <row r="17" spans="1:28" s="4" customFormat="1" x14ac:dyDescent="0.25">
      <c r="A17" s="19" t="s">
        <v>372</v>
      </c>
      <c r="B17" s="20" t="s">
        <v>330</v>
      </c>
      <c r="C17" s="19" t="s">
        <v>330</v>
      </c>
      <c r="D17" s="19" t="s">
        <v>107</v>
      </c>
      <c r="E17" s="20" t="s">
        <v>358</v>
      </c>
      <c r="F17" s="19" t="s">
        <v>366</v>
      </c>
      <c r="G17" s="19" t="s">
        <v>386</v>
      </c>
      <c r="H17" s="14">
        <v>0</v>
      </c>
      <c r="I17" s="27">
        <v>0</v>
      </c>
      <c r="J17" s="27">
        <v>0</v>
      </c>
      <c r="K17" s="27">
        <v>0</v>
      </c>
      <c r="L17" s="27">
        <v>0</v>
      </c>
      <c r="M17" s="27">
        <v>1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19"/>
    </row>
    <row r="18" spans="1:28" s="4" customFormat="1" x14ac:dyDescent="0.25">
      <c r="A18" s="19" t="s">
        <v>372</v>
      </c>
      <c r="B18" s="20" t="s">
        <v>330</v>
      </c>
      <c r="C18" s="19" t="s">
        <v>384</v>
      </c>
      <c r="D18" s="19" t="s">
        <v>112</v>
      </c>
      <c r="E18" s="20" t="s">
        <v>360</v>
      </c>
      <c r="F18" s="19" t="s">
        <v>366</v>
      </c>
      <c r="G18" s="19" t="s">
        <v>386</v>
      </c>
      <c r="H18" s="14">
        <v>0</v>
      </c>
      <c r="I18" s="27">
        <v>1</v>
      </c>
      <c r="J18" s="27">
        <v>1</v>
      </c>
      <c r="K18" s="27">
        <v>0</v>
      </c>
      <c r="L18" s="27">
        <v>0</v>
      </c>
      <c r="M18" s="27">
        <v>1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19"/>
    </row>
    <row r="19" spans="1:28" s="4" customFormat="1" x14ac:dyDescent="0.25">
      <c r="A19" s="19" t="s">
        <v>372</v>
      </c>
      <c r="B19" s="20" t="s">
        <v>330</v>
      </c>
      <c r="C19" s="21" t="s">
        <v>330</v>
      </c>
      <c r="D19" s="19" t="s">
        <v>91</v>
      </c>
      <c r="E19" s="20" t="s">
        <v>411</v>
      </c>
      <c r="F19" s="19" t="s">
        <v>366</v>
      </c>
      <c r="G19" s="19" t="s">
        <v>386</v>
      </c>
      <c r="H19" s="14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1</v>
      </c>
      <c r="Q19" s="27">
        <v>1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19"/>
    </row>
    <row r="20" spans="1:28" s="4" customFormat="1" x14ac:dyDescent="0.25">
      <c r="A20" s="19" t="s">
        <v>372</v>
      </c>
      <c r="B20" s="20" t="s">
        <v>330</v>
      </c>
      <c r="C20" s="19" t="s">
        <v>383</v>
      </c>
      <c r="D20" s="19" t="s">
        <v>164</v>
      </c>
      <c r="E20" s="20" t="s">
        <v>358</v>
      </c>
      <c r="F20" s="19" t="s">
        <v>366</v>
      </c>
      <c r="G20" s="19" t="s">
        <v>386</v>
      </c>
      <c r="H20" s="14">
        <v>0</v>
      </c>
      <c r="I20" s="27">
        <v>0</v>
      </c>
      <c r="J20" s="27">
        <v>1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19"/>
    </row>
    <row r="21" spans="1:28" s="4" customFormat="1" x14ac:dyDescent="0.25">
      <c r="A21" s="19" t="s">
        <v>372</v>
      </c>
      <c r="B21" s="20" t="s">
        <v>330</v>
      </c>
      <c r="C21" s="19" t="s">
        <v>330</v>
      </c>
      <c r="D21" s="19" t="s">
        <v>82</v>
      </c>
      <c r="E21" s="20" t="s">
        <v>358</v>
      </c>
      <c r="F21" s="19" t="s">
        <v>366</v>
      </c>
      <c r="G21" s="19" t="s">
        <v>386</v>
      </c>
      <c r="H21" s="14">
        <v>0</v>
      </c>
      <c r="I21" s="27">
        <v>1</v>
      </c>
      <c r="J21" s="27">
        <v>1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19" t="s">
        <v>316</v>
      </c>
    </row>
    <row r="22" spans="1:28" s="4" customFormat="1" x14ac:dyDescent="0.25">
      <c r="A22" s="19" t="s">
        <v>372</v>
      </c>
      <c r="B22" s="20" t="s">
        <v>330</v>
      </c>
      <c r="C22" s="19" t="s">
        <v>330</v>
      </c>
      <c r="D22" s="19" t="s">
        <v>113</v>
      </c>
      <c r="E22" s="20" t="s">
        <v>411</v>
      </c>
      <c r="F22" s="19" t="s">
        <v>364</v>
      </c>
      <c r="G22" s="19" t="s">
        <v>386</v>
      </c>
      <c r="H22" s="14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1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19"/>
    </row>
    <row r="23" spans="1:28" s="4" customFormat="1" x14ac:dyDescent="0.25">
      <c r="A23" s="19" t="s">
        <v>372</v>
      </c>
      <c r="B23" s="20" t="s">
        <v>330</v>
      </c>
      <c r="C23" s="19" t="s">
        <v>384</v>
      </c>
      <c r="D23" s="19" t="s">
        <v>114</v>
      </c>
      <c r="E23" s="20" t="s">
        <v>358</v>
      </c>
      <c r="F23" s="19" t="s">
        <v>366</v>
      </c>
      <c r="G23" s="19" t="s">
        <v>382</v>
      </c>
      <c r="H23" s="14">
        <v>0</v>
      </c>
      <c r="I23" s="27">
        <v>1</v>
      </c>
      <c r="J23" s="27">
        <v>1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19"/>
    </row>
    <row r="24" spans="1:28" s="4" customFormat="1" x14ac:dyDescent="0.25">
      <c r="A24" s="19" t="s">
        <v>372</v>
      </c>
      <c r="B24" s="20" t="s">
        <v>330</v>
      </c>
      <c r="C24" s="19" t="s">
        <v>330</v>
      </c>
      <c r="D24" s="19" t="s">
        <v>165</v>
      </c>
      <c r="E24" s="20" t="s">
        <v>411</v>
      </c>
      <c r="F24" s="19" t="s">
        <v>364</v>
      </c>
      <c r="G24" s="19" t="s">
        <v>386</v>
      </c>
      <c r="H24" s="14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0</v>
      </c>
      <c r="Y24" s="27">
        <v>0</v>
      </c>
      <c r="Z24" s="27">
        <v>0</v>
      </c>
      <c r="AA24" s="27">
        <v>0</v>
      </c>
      <c r="AB24" s="19" t="s">
        <v>315</v>
      </c>
    </row>
    <row r="25" spans="1:28" s="4" customFormat="1" x14ac:dyDescent="0.25">
      <c r="A25" s="19" t="s">
        <v>372</v>
      </c>
      <c r="B25" s="20" t="s">
        <v>330</v>
      </c>
      <c r="C25" s="19" t="s">
        <v>330</v>
      </c>
      <c r="D25" s="19" t="s">
        <v>71</v>
      </c>
      <c r="E25" s="20" t="s">
        <v>358</v>
      </c>
      <c r="F25" s="19" t="s">
        <v>364</v>
      </c>
      <c r="G25" s="19" t="s">
        <v>386</v>
      </c>
      <c r="H25" s="14">
        <v>0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1</v>
      </c>
      <c r="X25" s="27">
        <v>0</v>
      </c>
      <c r="Y25" s="27">
        <v>0</v>
      </c>
      <c r="Z25" s="27">
        <v>0</v>
      </c>
      <c r="AA25" s="27">
        <v>0</v>
      </c>
      <c r="AB25" s="19" t="s">
        <v>315</v>
      </c>
    </row>
    <row r="26" spans="1:28" s="4" customFormat="1" x14ac:dyDescent="0.25">
      <c r="A26" s="19" t="s">
        <v>372</v>
      </c>
      <c r="B26" s="20" t="s">
        <v>330</v>
      </c>
      <c r="C26" s="19" t="s">
        <v>330</v>
      </c>
      <c r="D26" s="19" t="s">
        <v>73</v>
      </c>
      <c r="E26" s="20" t="s">
        <v>358</v>
      </c>
      <c r="F26" s="19" t="s">
        <v>366</v>
      </c>
      <c r="G26" s="19" t="s">
        <v>386</v>
      </c>
      <c r="H26" s="14">
        <v>0</v>
      </c>
      <c r="I26" s="27">
        <v>1</v>
      </c>
      <c r="J26" s="27">
        <v>1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19" t="s">
        <v>74</v>
      </c>
    </row>
    <row r="27" spans="1:28" s="4" customFormat="1" x14ac:dyDescent="0.25">
      <c r="A27" s="19" t="s">
        <v>372</v>
      </c>
      <c r="B27" s="20" t="s">
        <v>330</v>
      </c>
      <c r="C27" s="19" t="s">
        <v>385</v>
      </c>
      <c r="D27" s="19" t="s">
        <v>115</v>
      </c>
      <c r="E27" s="20" t="s">
        <v>357</v>
      </c>
      <c r="F27" s="19" t="s">
        <v>366</v>
      </c>
      <c r="G27" s="19" t="s">
        <v>386</v>
      </c>
      <c r="H27" s="14">
        <v>0</v>
      </c>
      <c r="I27" s="27">
        <v>1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19"/>
    </row>
    <row r="28" spans="1:28" s="4" customFormat="1" x14ac:dyDescent="0.25">
      <c r="A28" s="19" t="s">
        <v>372</v>
      </c>
      <c r="B28" s="20" t="s">
        <v>330</v>
      </c>
      <c r="C28" s="19" t="s">
        <v>384</v>
      </c>
      <c r="D28" s="19" t="s">
        <v>116</v>
      </c>
      <c r="E28" s="20" t="s">
        <v>357</v>
      </c>
      <c r="F28" s="19" t="s">
        <v>366</v>
      </c>
      <c r="G28" s="19" t="s">
        <v>382</v>
      </c>
      <c r="H28" s="14">
        <v>0</v>
      </c>
      <c r="I28" s="27">
        <v>1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19"/>
    </row>
    <row r="29" spans="1:28" s="4" customFormat="1" x14ac:dyDescent="0.25">
      <c r="A29" s="19" t="s">
        <v>372</v>
      </c>
      <c r="B29" s="20" t="s">
        <v>330</v>
      </c>
      <c r="C29" s="19" t="s">
        <v>330</v>
      </c>
      <c r="D29" s="19" t="s">
        <v>166</v>
      </c>
      <c r="E29" s="20" t="s">
        <v>357</v>
      </c>
      <c r="F29" s="19" t="s">
        <v>364</v>
      </c>
      <c r="G29" s="19" t="s">
        <v>386</v>
      </c>
      <c r="H29" s="14">
        <v>0</v>
      </c>
      <c r="I29" s="27">
        <v>1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19" t="s">
        <v>315</v>
      </c>
    </row>
    <row r="30" spans="1:28" s="4" customFormat="1" x14ac:dyDescent="0.25">
      <c r="A30" s="19" t="s">
        <v>372</v>
      </c>
      <c r="B30" s="20" t="s">
        <v>330</v>
      </c>
      <c r="C30" s="19" t="s">
        <v>330</v>
      </c>
      <c r="D30" s="19" t="s">
        <v>92</v>
      </c>
      <c r="E30" s="20" t="s">
        <v>357</v>
      </c>
      <c r="F30" s="19" t="s">
        <v>366</v>
      </c>
      <c r="G30" s="19" t="s">
        <v>386</v>
      </c>
      <c r="H30" s="14">
        <v>0</v>
      </c>
      <c r="I30" s="27">
        <v>1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19"/>
    </row>
    <row r="31" spans="1:28" s="4" customFormat="1" x14ac:dyDescent="0.25">
      <c r="A31" s="19" t="s">
        <v>372</v>
      </c>
      <c r="B31" s="20" t="s">
        <v>330</v>
      </c>
      <c r="C31" s="19" t="s">
        <v>384</v>
      </c>
      <c r="D31" s="19" t="s">
        <v>167</v>
      </c>
      <c r="E31" s="20" t="s">
        <v>362</v>
      </c>
      <c r="F31" s="20" t="s">
        <v>364</v>
      </c>
      <c r="G31" s="20" t="s">
        <v>386</v>
      </c>
      <c r="H31" s="14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1</v>
      </c>
      <c r="V31" s="27">
        <v>0</v>
      </c>
      <c r="W31" s="27">
        <v>0</v>
      </c>
      <c r="X31" s="27">
        <v>0</v>
      </c>
      <c r="Y31" s="27">
        <v>0</v>
      </c>
      <c r="Z31" s="27">
        <v>1</v>
      </c>
      <c r="AA31" s="27">
        <v>0</v>
      </c>
      <c r="AB31" s="19" t="s">
        <v>314</v>
      </c>
    </row>
    <row r="32" spans="1:28" s="4" customFormat="1" x14ac:dyDescent="0.25">
      <c r="A32" s="20" t="s">
        <v>372</v>
      </c>
      <c r="B32" s="20" t="s">
        <v>331</v>
      </c>
      <c r="C32" s="20"/>
      <c r="D32" s="33" t="str">
        <f>CONCATENATE(G32," (Lavanttal)")</f>
        <v>Betula sp. 1/2 (Lavanttal)</v>
      </c>
      <c r="E32" s="22" t="s">
        <v>396</v>
      </c>
      <c r="F32" s="22" t="s">
        <v>396</v>
      </c>
      <c r="G32" s="22" t="s">
        <v>388</v>
      </c>
      <c r="H32" s="14">
        <f t="shared" ref="H32:AA32" si="1">MAX(H33:H65,H67:H82)</f>
        <v>0</v>
      </c>
      <c r="I32" s="27">
        <f t="shared" si="1"/>
        <v>1</v>
      </c>
      <c r="J32" s="27">
        <f t="shared" si="1"/>
        <v>1</v>
      </c>
      <c r="K32" s="27">
        <f t="shared" si="1"/>
        <v>1</v>
      </c>
      <c r="L32" s="18">
        <f t="shared" si="1"/>
        <v>1</v>
      </c>
      <c r="M32" s="27">
        <f t="shared" si="1"/>
        <v>1</v>
      </c>
      <c r="N32" s="27">
        <f t="shared" si="1"/>
        <v>1</v>
      </c>
      <c r="O32" s="27">
        <f t="shared" si="1"/>
        <v>1</v>
      </c>
      <c r="P32" s="27">
        <f t="shared" si="1"/>
        <v>1</v>
      </c>
      <c r="Q32" s="27">
        <f t="shared" si="1"/>
        <v>1</v>
      </c>
      <c r="R32" s="27">
        <f t="shared" si="1"/>
        <v>1</v>
      </c>
      <c r="S32" s="27">
        <f t="shared" si="1"/>
        <v>1</v>
      </c>
      <c r="T32" s="27">
        <f t="shared" si="1"/>
        <v>1</v>
      </c>
      <c r="U32" s="27">
        <f t="shared" si="1"/>
        <v>1</v>
      </c>
      <c r="V32" s="27">
        <f t="shared" si="1"/>
        <v>0</v>
      </c>
      <c r="W32" s="27">
        <f t="shared" si="1"/>
        <v>0</v>
      </c>
      <c r="X32" s="27">
        <f t="shared" si="1"/>
        <v>0</v>
      </c>
      <c r="Y32" s="18">
        <f t="shared" si="1"/>
        <v>1</v>
      </c>
      <c r="Z32" s="27">
        <f t="shared" si="1"/>
        <v>1</v>
      </c>
      <c r="AA32" s="27">
        <f t="shared" si="1"/>
        <v>0</v>
      </c>
      <c r="AB32" s="19"/>
    </row>
    <row r="33" spans="1:28" s="4" customFormat="1" x14ac:dyDescent="0.25">
      <c r="A33" s="19" t="s">
        <v>372</v>
      </c>
      <c r="B33" s="20" t="s">
        <v>331</v>
      </c>
      <c r="C33" s="19"/>
      <c r="D33" s="19" t="s">
        <v>26</v>
      </c>
      <c r="E33" s="20" t="s">
        <v>358</v>
      </c>
      <c r="F33" s="19" t="s">
        <v>366</v>
      </c>
      <c r="G33" s="19" t="s">
        <v>388</v>
      </c>
      <c r="H33" s="14">
        <v>0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1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19"/>
    </row>
    <row r="34" spans="1:28" s="4" customFormat="1" x14ac:dyDescent="0.25">
      <c r="A34" s="19" t="s">
        <v>372</v>
      </c>
      <c r="B34" s="20" t="s">
        <v>331</v>
      </c>
      <c r="C34" s="19"/>
      <c r="D34" s="19" t="s">
        <v>56</v>
      </c>
      <c r="E34" s="20" t="s">
        <v>358</v>
      </c>
      <c r="F34" s="19" t="s">
        <v>366</v>
      </c>
      <c r="G34" s="19" t="s">
        <v>388</v>
      </c>
      <c r="H34" s="14">
        <v>0</v>
      </c>
      <c r="I34" s="27">
        <v>0</v>
      </c>
      <c r="J34" s="27">
        <v>1</v>
      </c>
      <c r="K34" s="27">
        <v>0</v>
      </c>
      <c r="L34" s="27">
        <v>0</v>
      </c>
      <c r="M34" s="27">
        <v>1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19"/>
    </row>
    <row r="35" spans="1:28" s="4" customFormat="1" x14ac:dyDescent="0.25">
      <c r="A35" s="19" t="s">
        <v>372</v>
      </c>
      <c r="B35" s="20" t="s">
        <v>331</v>
      </c>
      <c r="C35" s="19"/>
      <c r="D35" s="19" t="s">
        <v>37</v>
      </c>
      <c r="E35" s="20" t="s">
        <v>357</v>
      </c>
      <c r="F35" s="19" t="s">
        <v>366</v>
      </c>
      <c r="G35" s="19" t="s">
        <v>388</v>
      </c>
      <c r="H35" s="14">
        <v>0</v>
      </c>
      <c r="I35" s="27">
        <v>1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1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19"/>
    </row>
    <row r="36" spans="1:28" s="4" customFormat="1" x14ac:dyDescent="0.25">
      <c r="A36" s="19" t="s">
        <v>372</v>
      </c>
      <c r="B36" s="20" t="s">
        <v>331</v>
      </c>
      <c r="C36" s="19"/>
      <c r="D36" s="19" t="s">
        <v>38</v>
      </c>
      <c r="E36" s="20" t="s">
        <v>358</v>
      </c>
      <c r="F36" s="19" t="s">
        <v>366</v>
      </c>
      <c r="G36" s="19" t="s">
        <v>388</v>
      </c>
      <c r="H36" s="14">
        <v>0</v>
      </c>
      <c r="I36" s="27">
        <v>0</v>
      </c>
      <c r="J36" s="27">
        <v>0</v>
      </c>
      <c r="K36" s="27">
        <v>0</v>
      </c>
      <c r="L36" s="27">
        <v>0</v>
      </c>
      <c r="M36" s="27">
        <v>1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19" t="s">
        <v>316</v>
      </c>
    </row>
    <row r="37" spans="1:28" s="4" customFormat="1" x14ac:dyDescent="0.25">
      <c r="A37" s="19" t="s">
        <v>372</v>
      </c>
      <c r="B37" s="20" t="s">
        <v>331</v>
      </c>
      <c r="C37" s="19"/>
      <c r="D37" s="19" t="s">
        <v>39</v>
      </c>
      <c r="E37" s="54" t="s">
        <v>358</v>
      </c>
      <c r="F37" s="19" t="s">
        <v>366</v>
      </c>
      <c r="G37" s="19" t="s">
        <v>388</v>
      </c>
      <c r="H37" s="14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1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19"/>
    </row>
    <row r="38" spans="1:28" s="4" customFormat="1" x14ac:dyDescent="0.25">
      <c r="A38" s="19" t="s">
        <v>372</v>
      </c>
      <c r="B38" s="20" t="s">
        <v>331</v>
      </c>
      <c r="C38" s="19"/>
      <c r="D38" s="19" t="s">
        <v>40</v>
      </c>
      <c r="E38" s="20" t="s">
        <v>358</v>
      </c>
      <c r="F38" s="19" t="s">
        <v>366</v>
      </c>
      <c r="G38" s="19" t="s">
        <v>388</v>
      </c>
      <c r="H38" s="14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19" t="s">
        <v>316</v>
      </c>
    </row>
    <row r="39" spans="1:28" s="4" customFormat="1" x14ac:dyDescent="0.25">
      <c r="A39" s="19" t="s">
        <v>372</v>
      </c>
      <c r="B39" s="20" t="s">
        <v>331</v>
      </c>
      <c r="C39" s="19"/>
      <c r="D39" s="19" t="s">
        <v>27</v>
      </c>
      <c r="E39" s="54" t="s">
        <v>358</v>
      </c>
      <c r="F39" s="20" t="s">
        <v>366</v>
      </c>
      <c r="G39" s="20" t="s">
        <v>388</v>
      </c>
      <c r="H39" s="14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1</v>
      </c>
      <c r="R39" s="27">
        <v>0</v>
      </c>
      <c r="S39" s="27">
        <v>1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19"/>
    </row>
    <row r="40" spans="1:28" s="4" customFormat="1" x14ac:dyDescent="0.25">
      <c r="A40" s="19" t="s">
        <v>372</v>
      </c>
      <c r="B40" s="20" t="s">
        <v>331</v>
      </c>
      <c r="C40" s="19"/>
      <c r="D40" s="19" t="s">
        <v>41</v>
      </c>
      <c r="E40" s="20" t="s">
        <v>358</v>
      </c>
      <c r="F40" s="19" t="s">
        <v>366</v>
      </c>
      <c r="G40" s="19" t="s">
        <v>388</v>
      </c>
      <c r="H40" s="14">
        <v>0</v>
      </c>
      <c r="I40" s="27">
        <v>0</v>
      </c>
      <c r="J40" s="27">
        <v>1</v>
      </c>
      <c r="K40" s="27">
        <v>0</v>
      </c>
      <c r="L40" s="27">
        <v>0</v>
      </c>
      <c r="M40" s="27">
        <v>1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19"/>
    </row>
    <row r="41" spans="1:28" s="4" customFormat="1" x14ac:dyDescent="0.25">
      <c r="A41" s="19" t="s">
        <v>372</v>
      </c>
      <c r="B41" s="20" t="s">
        <v>331</v>
      </c>
      <c r="C41" s="19"/>
      <c r="D41" s="19" t="s">
        <v>28</v>
      </c>
      <c r="E41" s="20" t="s">
        <v>361</v>
      </c>
      <c r="F41" s="19" t="s">
        <v>366</v>
      </c>
      <c r="G41" s="19" t="s">
        <v>388</v>
      </c>
      <c r="H41" s="14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</v>
      </c>
      <c r="N41" s="27">
        <v>1</v>
      </c>
      <c r="O41" s="27">
        <v>0</v>
      </c>
      <c r="P41" s="27">
        <v>0</v>
      </c>
      <c r="Q41" s="27">
        <v>0</v>
      </c>
      <c r="R41" s="27">
        <v>1</v>
      </c>
      <c r="S41" s="27">
        <v>1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19"/>
    </row>
    <row r="42" spans="1:28" s="4" customFormat="1" x14ac:dyDescent="0.25">
      <c r="A42" s="19" t="s">
        <v>372</v>
      </c>
      <c r="B42" s="20" t="s">
        <v>331</v>
      </c>
      <c r="C42" s="19"/>
      <c r="D42" s="19" t="s">
        <v>42</v>
      </c>
      <c r="E42" s="20" t="s">
        <v>411</v>
      </c>
      <c r="F42" s="19" t="s">
        <v>366</v>
      </c>
      <c r="G42" s="19" t="s">
        <v>388</v>
      </c>
      <c r="H42" s="14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1</v>
      </c>
      <c r="Q42" s="27">
        <v>1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19"/>
    </row>
    <row r="43" spans="1:28" s="4" customFormat="1" x14ac:dyDescent="0.25">
      <c r="A43" s="19" t="s">
        <v>372</v>
      </c>
      <c r="B43" s="20" t="s">
        <v>331</v>
      </c>
      <c r="C43" s="19"/>
      <c r="D43" s="19" t="s">
        <v>29</v>
      </c>
      <c r="E43" s="20" t="s">
        <v>361</v>
      </c>
      <c r="F43" s="19" t="s">
        <v>366</v>
      </c>
      <c r="G43" s="19" t="s">
        <v>388</v>
      </c>
      <c r="H43" s="14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1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19"/>
    </row>
    <row r="44" spans="1:28" s="4" customFormat="1" x14ac:dyDescent="0.25">
      <c r="A44" s="19" t="s">
        <v>372</v>
      </c>
      <c r="B44" s="20" t="s">
        <v>331</v>
      </c>
      <c r="C44" s="19"/>
      <c r="D44" s="19" t="s">
        <v>168</v>
      </c>
      <c r="E44" s="20" t="s">
        <v>361</v>
      </c>
      <c r="F44" s="19" t="s">
        <v>366</v>
      </c>
      <c r="G44" s="19" t="s">
        <v>388</v>
      </c>
      <c r="H44" s="14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1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19" t="s">
        <v>315</v>
      </c>
    </row>
    <row r="45" spans="1:28" s="4" customFormat="1" x14ac:dyDescent="0.25">
      <c r="A45" s="19" t="s">
        <v>372</v>
      </c>
      <c r="B45" s="20" t="s">
        <v>331</v>
      </c>
      <c r="C45" s="19"/>
      <c r="D45" s="19" t="s">
        <v>43</v>
      </c>
      <c r="E45" s="20" t="s">
        <v>361</v>
      </c>
      <c r="F45" s="20" t="s">
        <v>366</v>
      </c>
      <c r="G45" s="20" t="s">
        <v>388</v>
      </c>
      <c r="H45" s="14">
        <v>0</v>
      </c>
      <c r="I45" s="27">
        <v>0</v>
      </c>
      <c r="J45" s="27">
        <v>0</v>
      </c>
      <c r="K45" s="27">
        <v>0</v>
      </c>
      <c r="L45" s="27">
        <v>0</v>
      </c>
      <c r="M45" s="27">
        <v>1</v>
      </c>
      <c r="N45" s="27">
        <v>1</v>
      </c>
      <c r="O45" s="27">
        <v>0</v>
      </c>
      <c r="P45" s="27">
        <v>0</v>
      </c>
      <c r="Q45" s="27">
        <v>0</v>
      </c>
      <c r="R45" s="27">
        <v>0</v>
      </c>
      <c r="S45" s="27">
        <v>1</v>
      </c>
      <c r="T45" s="27">
        <v>1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19"/>
    </row>
    <row r="46" spans="1:28" s="4" customFormat="1" x14ac:dyDescent="0.25">
      <c r="A46" s="19" t="s">
        <v>372</v>
      </c>
      <c r="B46" s="20" t="s">
        <v>331</v>
      </c>
      <c r="C46" s="19"/>
      <c r="D46" s="19" t="s">
        <v>169</v>
      </c>
      <c r="E46" s="20" t="s">
        <v>361</v>
      </c>
      <c r="F46" s="20" t="s">
        <v>366</v>
      </c>
      <c r="G46" s="20" t="s">
        <v>388</v>
      </c>
      <c r="H46" s="14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1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1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19"/>
    </row>
    <row r="47" spans="1:28" s="4" customFormat="1" x14ac:dyDescent="0.25">
      <c r="A47" s="19" t="s">
        <v>372</v>
      </c>
      <c r="B47" s="20" t="s">
        <v>331</v>
      </c>
      <c r="C47" s="19"/>
      <c r="D47" s="19" t="s">
        <v>30</v>
      </c>
      <c r="E47" s="20" t="s">
        <v>361</v>
      </c>
      <c r="F47" s="19" t="s">
        <v>366</v>
      </c>
      <c r="G47" s="19" t="s">
        <v>388</v>
      </c>
      <c r="H47" s="14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1</v>
      </c>
      <c r="T47" s="27">
        <v>1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19"/>
    </row>
    <row r="48" spans="1:28" s="4" customFormat="1" x14ac:dyDescent="0.25">
      <c r="A48" s="19" t="s">
        <v>372</v>
      </c>
      <c r="B48" s="20" t="s">
        <v>331</v>
      </c>
      <c r="C48" s="19"/>
      <c r="D48" s="19" t="s">
        <v>84</v>
      </c>
      <c r="E48" s="20" t="s">
        <v>361</v>
      </c>
      <c r="F48" s="20" t="s">
        <v>364</v>
      </c>
      <c r="G48" s="20" t="s">
        <v>388</v>
      </c>
      <c r="H48" s="14">
        <v>0</v>
      </c>
      <c r="I48" s="27">
        <v>0</v>
      </c>
      <c r="J48" s="27">
        <v>0</v>
      </c>
      <c r="K48" s="27">
        <v>0</v>
      </c>
      <c r="L48" s="27">
        <v>0</v>
      </c>
      <c r="M48" s="18" t="s">
        <v>311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18" t="s">
        <v>311</v>
      </c>
      <c r="Z48" s="27">
        <v>1</v>
      </c>
      <c r="AA48" s="27">
        <v>0</v>
      </c>
      <c r="AB48" s="19" t="s">
        <v>317</v>
      </c>
    </row>
    <row r="49" spans="1:28" s="4" customFormat="1" x14ac:dyDescent="0.25">
      <c r="A49" s="19" t="s">
        <v>372</v>
      </c>
      <c r="B49" s="20" t="s">
        <v>331</v>
      </c>
      <c r="C49" s="19"/>
      <c r="D49" s="19" t="s">
        <v>44</v>
      </c>
      <c r="E49" s="20" t="s">
        <v>358</v>
      </c>
      <c r="F49" s="19" t="s">
        <v>366</v>
      </c>
      <c r="G49" s="19" t="s">
        <v>388</v>
      </c>
      <c r="H49" s="14">
        <v>0</v>
      </c>
      <c r="I49" s="27">
        <v>0</v>
      </c>
      <c r="J49" s="27" t="s">
        <v>308</v>
      </c>
      <c r="K49" s="27">
        <v>0</v>
      </c>
      <c r="L49" s="27">
        <v>0</v>
      </c>
      <c r="M49" s="27">
        <v>1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19"/>
    </row>
    <row r="50" spans="1:28" s="4" customFormat="1" x14ac:dyDescent="0.25">
      <c r="A50" s="19" t="s">
        <v>372</v>
      </c>
      <c r="B50" s="20" t="s">
        <v>331</v>
      </c>
      <c r="C50" s="19"/>
      <c r="D50" s="19" t="s">
        <v>61</v>
      </c>
      <c r="E50" s="20" t="s">
        <v>358</v>
      </c>
      <c r="F50" s="19" t="s">
        <v>366</v>
      </c>
      <c r="G50" s="19" t="s">
        <v>388</v>
      </c>
      <c r="H50" s="14">
        <v>0</v>
      </c>
      <c r="I50" s="27">
        <v>1</v>
      </c>
      <c r="J50" s="27">
        <v>1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19" t="s">
        <v>62</v>
      </c>
    </row>
    <row r="51" spans="1:28" s="4" customFormat="1" x14ac:dyDescent="0.25">
      <c r="A51" s="19" t="s">
        <v>372</v>
      </c>
      <c r="B51" s="20" t="s">
        <v>331</v>
      </c>
      <c r="C51" s="19"/>
      <c r="D51" s="19" t="s">
        <v>45</v>
      </c>
      <c r="E51" s="20" t="s">
        <v>361</v>
      </c>
      <c r="F51" s="19" t="s">
        <v>366</v>
      </c>
      <c r="G51" s="19" t="s">
        <v>388</v>
      </c>
      <c r="H51" s="14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19" t="s">
        <v>315</v>
      </c>
    </row>
    <row r="52" spans="1:28" s="4" customFormat="1" x14ac:dyDescent="0.25">
      <c r="A52" s="19" t="s">
        <v>372</v>
      </c>
      <c r="B52" s="20" t="s">
        <v>331</v>
      </c>
      <c r="C52" s="19"/>
      <c r="D52" s="19" t="s">
        <v>46</v>
      </c>
      <c r="E52" s="20" t="s">
        <v>362</v>
      </c>
      <c r="F52" s="20" t="s">
        <v>366</v>
      </c>
      <c r="G52" s="20" t="s">
        <v>388</v>
      </c>
      <c r="H52" s="14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1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19"/>
    </row>
    <row r="53" spans="1:28" s="4" customFormat="1" x14ac:dyDescent="0.25">
      <c r="A53" s="19" t="s">
        <v>372</v>
      </c>
      <c r="B53" s="20" t="s">
        <v>331</v>
      </c>
      <c r="C53" s="19"/>
      <c r="D53" s="19" t="s">
        <v>31</v>
      </c>
      <c r="E53" s="20" t="s">
        <v>358</v>
      </c>
      <c r="F53" s="19" t="s">
        <v>366</v>
      </c>
      <c r="G53" s="19" t="s">
        <v>388</v>
      </c>
      <c r="H53" s="14">
        <v>0</v>
      </c>
      <c r="I53" s="27">
        <v>0</v>
      </c>
      <c r="J53" s="27">
        <v>1</v>
      </c>
      <c r="K53" s="27">
        <v>0</v>
      </c>
      <c r="L53" s="27">
        <v>0</v>
      </c>
      <c r="M53" s="27">
        <v>1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19"/>
    </row>
    <row r="54" spans="1:28" s="4" customFormat="1" x14ac:dyDescent="0.25">
      <c r="A54" s="19" t="s">
        <v>372</v>
      </c>
      <c r="B54" s="20" t="s">
        <v>331</v>
      </c>
      <c r="C54" s="19"/>
      <c r="D54" s="19" t="s">
        <v>47</v>
      </c>
      <c r="E54" s="20" t="s">
        <v>357</v>
      </c>
      <c r="F54" s="19" t="s">
        <v>366</v>
      </c>
      <c r="G54" s="19" t="s">
        <v>388</v>
      </c>
      <c r="H54" s="14">
        <v>0</v>
      </c>
      <c r="I54" s="27">
        <v>1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19" t="s">
        <v>316</v>
      </c>
    </row>
    <row r="55" spans="1:28" s="4" customFormat="1" x14ac:dyDescent="0.25">
      <c r="A55" s="19" t="s">
        <v>372</v>
      </c>
      <c r="B55" s="20" t="s">
        <v>331</v>
      </c>
      <c r="C55" s="19"/>
      <c r="D55" s="19" t="s">
        <v>48</v>
      </c>
      <c r="E55" s="54" t="s">
        <v>358</v>
      </c>
      <c r="F55" s="19" t="s">
        <v>366</v>
      </c>
      <c r="G55" s="19" t="s">
        <v>388</v>
      </c>
      <c r="H55" s="14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1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19" t="s">
        <v>316</v>
      </c>
    </row>
    <row r="56" spans="1:28" s="4" customFormat="1" x14ac:dyDescent="0.25">
      <c r="A56" s="19" t="s">
        <v>372</v>
      </c>
      <c r="B56" s="20" t="s">
        <v>331</v>
      </c>
      <c r="C56" s="19"/>
      <c r="D56" s="19" t="s">
        <v>32</v>
      </c>
      <c r="E56" s="20" t="s">
        <v>361</v>
      </c>
      <c r="F56" s="19" t="s">
        <v>366</v>
      </c>
      <c r="G56" s="19" t="s">
        <v>388</v>
      </c>
      <c r="H56" s="14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19"/>
    </row>
    <row r="57" spans="1:28" s="4" customFormat="1" x14ac:dyDescent="0.25">
      <c r="A57" s="19" t="s">
        <v>372</v>
      </c>
      <c r="B57" s="20" t="s">
        <v>331</v>
      </c>
      <c r="C57" s="19"/>
      <c r="D57" s="19" t="s">
        <v>49</v>
      </c>
      <c r="E57" s="20" t="s">
        <v>361</v>
      </c>
      <c r="F57" s="19" t="s">
        <v>366</v>
      </c>
      <c r="G57" s="19" t="s">
        <v>388</v>
      </c>
      <c r="H57" s="14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19"/>
    </row>
    <row r="58" spans="1:28" s="4" customFormat="1" x14ac:dyDescent="0.25">
      <c r="A58" s="19" t="s">
        <v>372</v>
      </c>
      <c r="B58" s="20" t="s">
        <v>331</v>
      </c>
      <c r="C58" s="19"/>
      <c r="D58" s="19" t="s">
        <v>170</v>
      </c>
      <c r="E58" s="20" t="s">
        <v>358</v>
      </c>
      <c r="F58" s="19" t="s">
        <v>366</v>
      </c>
      <c r="G58" s="19" t="s">
        <v>388</v>
      </c>
      <c r="H58" s="14">
        <v>0</v>
      </c>
      <c r="I58" s="27">
        <v>0</v>
      </c>
      <c r="J58" s="27">
        <v>1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19"/>
    </row>
    <row r="59" spans="1:28" s="4" customFormat="1" x14ac:dyDescent="0.25">
      <c r="A59" s="19" t="s">
        <v>372</v>
      </c>
      <c r="B59" s="20" t="s">
        <v>331</v>
      </c>
      <c r="C59" s="19"/>
      <c r="D59" s="19" t="s">
        <v>66</v>
      </c>
      <c r="E59" s="53" t="s">
        <v>361</v>
      </c>
      <c r="F59" s="19" t="s">
        <v>366</v>
      </c>
      <c r="G59" s="19" t="s">
        <v>388</v>
      </c>
      <c r="H59" s="14">
        <v>0</v>
      </c>
      <c r="I59" s="27">
        <v>0</v>
      </c>
      <c r="J59" s="27">
        <v>1</v>
      </c>
      <c r="K59" s="27">
        <v>0</v>
      </c>
      <c r="L59" s="27">
        <v>0</v>
      </c>
      <c r="M59" s="27">
        <v>1</v>
      </c>
      <c r="N59" s="27">
        <v>1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19"/>
    </row>
    <row r="60" spans="1:28" s="4" customFormat="1" x14ac:dyDescent="0.25">
      <c r="A60" s="19" t="s">
        <v>372</v>
      </c>
      <c r="B60" s="20" t="s">
        <v>331</v>
      </c>
      <c r="C60" s="19"/>
      <c r="D60" s="19" t="s">
        <v>171</v>
      </c>
      <c r="E60" s="20" t="s">
        <v>358</v>
      </c>
      <c r="F60" s="19" t="s">
        <v>366</v>
      </c>
      <c r="G60" s="19" t="s">
        <v>388</v>
      </c>
      <c r="H60" s="14">
        <v>0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19"/>
    </row>
    <row r="61" spans="1:28" s="4" customFormat="1" x14ac:dyDescent="0.25">
      <c r="A61" s="19" t="s">
        <v>372</v>
      </c>
      <c r="B61" s="20" t="s">
        <v>331</v>
      </c>
      <c r="C61" s="19"/>
      <c r="D61" s="19" t="s">
        <v>172</v>
      </c>
      <c r="E61" s="20" t="s">
        <v>358</v>
      </c>
      <c r="F61" s="19" t="s">
        <v>366</v>
      </c>
      <c r="G61" s="19" t="s">
        <v>388</v>
      </c>
      <c r="H61" s="14">
        <v>0</v>
      </c>
      <c r="I61" s="27">
        <v>0</v>
      </c>
      <c r="J61" s="27">
        <v>0</v>
      </c>
      <c r="K61" s="27">
        <v>0</v>
      </c>
      <c r="L61" s="27">
        <v>0</v>
      </c>
      <c r="M61" s="27">
        <v>1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19"/>
    </row>
    <row r="62" spans="1:28" s="4" customFormat="1" x14ac:dyDescent="0.25">
      <c r="A62" s="19" t="s">
        <v>372</v>
      </c>
      <c r="B62" s="20" t="s">
        <v>331</v>
      </c>
      <c r="C62" s="19"/>
      <c r="D62" s="19" t="s">
        <v>152</v>
      </c>
      <c r="E62" s="20" t="s">
        <v>361</v>
      </c>
      <c r="F62" s="20" t="s">
        <v>366</v>
      </c>
      <c r="G62" s="20" t="s">
        <v>388</v>
      </c>
      <c r="H62" s="14">
        <v>0</v>
      </c>
      <c r="I62" s="27">
        <v>0</v>
      </c>
      <c r="J62" s="27">
        <v>0</v>
      </c>
      <c r="K62" s="27">
        <v>1</v>
      </c>
      <c r="L62" s="27">
        <v>0</v>
      </c>
      <c r="M62" s="27">
        <v>0</v>
      </c>
      <c r="N62" s="27">
        <v>1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19"/>
    </row>
    <row r="63" spans="1:28" s="4" customFormat="1" x14ac:dyDescent="0.25">
      <c r="A63" s="19" t="s">
        <v>372</v>
      </c>
      <c r="B63" s="20" t="s">
        <v>331</v>
      </c>
      <c r="C63" s="19"/>
      <c r="D63" s="19" t="s">
        <v>33</v>
      </c>
      <c r="E63" s="20" t="s">
        <v>361</v>
      </c>
      <c r="F63" s="20" t="s">
        <v>366</v>
      </c>
      <c r="G63" s="20" t="s">
        <v>388</v>
      </c>
      <c r="H63" s="14">
        <v>0</v>
      </c>
      <c r="I63" s="27">
        <v>0</v>
      </c>
      <c r="J63" s="27">
        <v>0</v>
      </c>
      <c r="K63" s="27">
        <v>0</v>
      </c>
      <c r="L63" s="27">
        <v>0</v>
      </c>
      <c r="M63" s="27">
        <v>1</v>
      </c>
      <c r="N63" s="27">
        <v>1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19"/>
    </row>
    <row r="64" spans="1:28" s="4" customFormat="1" x14ac:dyDescent="0.25">
      <c r="A64" s="19" t="s">
        <v>372</v>
      </c>
      <c r="B64" s="20" t="s">
        <v>331</v>
      </c>
      <c r="C64" s="19"/>
      <c r="D64" s="19" t="s">
        <v>153</v>
      </c>
      <c r="E64" s="20" t="s">
        <v>358</v>
      </c>
      <c r="F64" s="20" t="s">
        <v>366</v>
      </c>
      <c r="G64" s="20" t="s">
        <v>388</v>
      </c>
      <c r="H64" s="14">
        <v>0</v>
      </c>
      <c r="I64" s="27">
        <v>0</v>
      </c>
      <c r="J64" s="27">
        <v>0</v>
      </c>
      <c r="K64" s="27">
        <v>0</v>
      </c>
      <c r="L64" s="27">
        <v>0</v>
      </c>
      <c r="M64" s="27">
        <v>1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19"/>
    </row>
    <row r="65" spans="1:28" s="4" customFormat="1" x14ac:dyDescent="0.25">
      <c r="A65" s="19" t="s">
        <v>372</v>
      </c>
      <c r="B65" s="20" t="s">
        <v>331</v>
      </c>
      <c r="C65" s="19"/>
      <c r="D65" s="19" t="s">
        <v>34</v>
      </c>
      <c r="E65" s="20" t="s">
        <v>361</v>
      </c>
      <c r="F65" s="20" t="s">
        <v>366</v>
      </c>
      <c r="G65" s="20" t="s">
        <v>388</v>
      </c>
      <c r="H65" s="14">
        <v>0</v>
      </c>
      <c r="I65" s="27">
        <v>0</v>
      </c>
      <c r="J65" s="27">
        <v>0</v>
      </c>
      <c r="K65" s="27">
        <v>0</v>
      </c>
      <c r="L65" s="27">
        <v>0</v>
      </c>
      <c r="M65" s="27">
        <v>1</v>
      </c>
      <c r="N65" s="27">
        <v>1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19"/>
    </row>
    <row r="66" spans="1:28" s="4" customFormat="1" x14ac:dyDescent="0.25">
      <c r="A66" s="19" t="s">
        <v>372</v>
      </c>
      <c r="B66" s="20" t="s">
        <v>331</v>
      </c>
      <c r="C66" s="19"/>
      <c r="D66" s="19" t="s">
        <v>173</v>
      </c>
      <c r="E66" s="20" t="s">
        <v>362</v>
      </c>
      <c r="F66" s="20" t="s">
        <v>366</v>
      </c>
      <c r="G66" s="20" t="s">
        <v>382</v>
      </c>
      <c r="H66" s="14">
        <v>0</v>
      </c>
      <c r="I66" s="27">
        <v>0</v>
      </c>
      <c r="J66" s="27">
        <v>0</v>
      </c>
      <c r="K66" s="27">
        <v>1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1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19"/>
    </row>
    <row r="67" spans="1:28" s="4" customFormat="1" x14ac:dyDescent="0.25">
      <c r="A67" s="19" t="s">
        <v>372</v>
      </c>
      <c r="B67" s="20" t="s">
        <v>331</v>
      </c>
      <c r="C67" s="19"/>
      <c r="D67" s="19" t="s">
        <v>154</v>
      </c>
      <c r="E67" s="20" t="s">
        <v>362</v>
      </c>
      <c r="F67" s="19" t="s">
        <v>366</v>
      </c>
      <c r="G67" s="19" t="s">
        <v>388</v>
      </c>
      <c r="H67" s="14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1</v>
      </c>
      <c r="V67" s="27">
        <v>0</v>
      </c>
      <c r="W67" s="27">
        <v>0</v>
      </c>
      <c r="X67" s="27">
        <v>0</v>
      </c>
      <c r="Y67" s="27">
        <v>0</v>
      </c>
      <c r="Z67" s="27" t="s">
        <v>308</v>
      </c>
      <c r="AA67" s="27">
        <v>0</v>
      </c>
      <c r="AB67" s="19"/>
    </row>
    <row r="68" spans="1:28" s="4" customFormat="1" x14ac:dyDescent="0.25">
      <c r="A68" s="19" t="s">
        <v>372</v>
      </c>
      <c r="B68" s="20" t="s">
        <v>331</v>
      </c>
      <c r="C68" s="19"/>
      <c r="D68" s="19" t="s">
        <v>75</v>
      </c>
      <c r="E68" s="20" t="s">
        <v>357</v>
      </c>
      <c r="F68" s="19" t="s">
        <v>366</v>
      </c>
      <c r="G68" s="19" t="s">
        <v>388</v>
      </c>
      <c r="H68" s="14">
        <v>0</v>
      </c>
      <c r="I68" s="27">
        <v>1</v>
      </c>
      <c r="J68" s="27">
        <v>0</v>
      </c>
      <c r="K68" s="27">
        <v>0</v>
      </c>
      <c r="L68" s="18" t="s">
        <v>311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19" t="s">
        <v>76</v>
      </c>
    </row>
    <row r="69" spans="1:28" s="4" customFormat="1" x14ac:dyDescent="0.25">
      <c r="A69" s="19" t="s">
        <v>372</v>
      </c>
      <c r="B69" s="20" t="s">
        <v>331</v>
      </c>
      <c r="C69" s="19"/>
      <c r="D69" s="19" t="s">
        <v>77</v>
      </c>
      <c r="E69" s="20" t="s">
        <v>358</v>
      </c>
      <c r="F69" s="20" t="s">
        <v>365</v>
      </c>
      <c r="G69" s="20" t="s">
        <v>388</v>
      </c>
      <c r="H69" s="14">
        <v>0</v>
      </c>
      <c r="I69" s="27">
        <v>0</v>
      </c>
      <c r="J69" s="27">
        <v>0</v>
      </c>
      <c r="K69" s="27">
        <v>0</v>
      </c>
      <c r="L69" s="27">
        <v>0</v>
      </c>
      <c r="M69" s="27">
        <v>1</v>
      </c>
      <c r="N69" s="18" t="s">
        <v>311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18" t="s">
        <v>311</v>
      </c>
      <c r="Z69" s="27">
        <v>0</v>
      </c>
      <c r="AA69" s="27">
        <v>0</v>
      </c>
      <c r="AB69" s="19" t="s">
        <v>78</v>
      </c>
    </row>
    <row r="70" spans="1:28" s="4" customFormat="1" x14ac:dyDescent="0.25">
      <c r="A70" s="19" t="s">
        <v>372</v>
      </c>
      <c r="B70" s="20" t="s">
        <v>331</v>
      </c>
      <c r="C70" s="19"/>
      <c r="D70" s="19" t="s">
        <v>155</v>
      </c>
      <c r="E70" s="20" t="s">
        <v>358</v>
      </c>
      <c r="F70" s="20" t="s">
        <v>366</v>
      </c>
      <c r="G70" s="20" t="s">
        <v>388</v>
      </c>
      <c r="H70" s="14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1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19"/>
    </row>
    <row r="71" spans="1:28" s="4" customFormat="1" x14ac:dyDescent="0.25">
      <c r="A71" s="19" t="s">
        <v>372</v>
      </c>
      <c r="B71" s="20" t="s">
        <v>331</v>
      </c>
      <c r="C71" s="19"/>
      <c r="D71" s="19" t="s">
        <v>174</v>
      </c>
      <c r="E71" s="20" t="s">
        <v>361</v>
      </c>
      <c r="F71" s="20" t="s">
        <v>366</v>
      </c>
      <c r="G71" s="20" t="s">
        <v>388</v>
      </c>
      <c r="H71" s="14">
        <v>0</v>
      </c>
      <c r="I71" s="27">
        <v>0</v>
      </c>
      <c r="J71" s="27">
        <v>0</v>
      </c>
      <c r="K71" s="27">
        <v>0</v>
      </c>
      <c r="L71" s="27">
        <v>0</v>
      </c>
      <c r="M71" s="27">
        <v>1</v>
      </c>
      <c r="N71" s="27">
        <v>1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19"/>
    </row>
    <row r="72" spans="1:28" s="4" customFormat="1" x14ac:dyDescent="0.25">
      <c r="A72" s="19" t="s">
        <v>372</v>
      </c>
      <c r="B72" s="20" t="s">
        <v>331</v>
      </c>
      <c r="C72" s="19"/>
      <c r="D72" s="19" t="s">
        <v>156</v>
      </c>
      <c r="E72" s="20" t="s">
        <v>361</v>
      </c>
      <c r="F72" s="19" t="s">
        <v>366</v>
      </c>
      <c r="G72" s="19" t="s">
        <v>388</v>
      </c>
      <c r="H72" s="14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1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 t="s">
        <v>308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19"/>
    </row>
    <row r="73" spans="1:28" s="4" customFormat="1" x14ac:dyDescent="0.25">
      <c r="A73" s="19" t="s">
        <v>372</v>
      </c>
      <c r="B73" s="20" t="s">
        <v>331</v>
      </c>
      <c r="C73" s="19"/>
      <c r="D73" s="19" t="s">
        <v>157</v>
      </c>
      <c r="E73" s="53" t="s">
        <v>361</v>
      </c>
      <c r="F73" s="19" t="s">
        <v>366</v>
      </c>
      <c r="G73" s="19" t="s">
        <v>388</v>
      </c>
      <c r="H73" s="14">
        <v>0</v>
      </c>
      <c r="I73" s="27">
        <v>0</v>
      </c>
      <c r="J73" s="27">
        <v>1</v>
      </c>
      <c r="K73" s="27">
        <v>0</v>
      </c>
      <c r="L73" s="27">
        <v>0</v>
      </c>
      <c r="M73" s="27">
        <v>1</v>
      </c>
      <c r="N73" s="27">
        <v>1</v>
      </c>
      <c r="O73" s="27">
        <v>0</v>
      </c>
      <c r="P73" s="27">
        <v>0</v>
      </c>
      <c r="Q73" s="27">
        <v>1</v>
      </c>
      <c r="R73" s="27">
        <v>0</v>
      </c>
      <c r="S73" s="27">
        <v>1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19"/>
    </row>
    <row r="74" spans="1:28" s="4" customFormat="1" x14ac:dyDescent="0.25">
      <c r="A74" s="19" t="s">
        <v>372</v>
      </c>
      <c r="B74" s="20" t="s">
        <v>331</v>
      </c>
      <c r="C74" s="19"/>
      <c r="D74" s="19" t="s">
        <v>63</v>
      </c>
      <c r="E74" s="20" t="s">
        <v>361</v>
      </c>
      <c r="F74" s="20" t="s">
        <v>366</v>
      </c>
      <c r="G74" s="20" t="s">
        <v>388</v>
      </c>
      <c r="H74" s="14">
        <v>0</v>
      </c>
      <c r="I74" s="27">
        <v>0</v>
      </c>
      <c r="J74" s="27">
        <v>0</v>
      </c>
      <c r="K74" s="27">
        <v>0</v>
      </c>
      <c r="L74" s="27">
        <v>0</v>
      </c>
      <c r="M74" s="27">
        <v>1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1</v>
      </c>
      <c r="T74" s="27">
        <v>1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19"/>
    </row>
    <row r="75" spans="1:28" s="4" customFormat="1" x14ac:dyDescent="0.25">
      <c r="A75" s="19" t="s">
        <v>372</v>
      </c>
      <c r="B75" s="20" t="s">
        <v>331</v>
      </c>
      <c r="C75" s="19"/>
      <c r="D75" s="19" t="s">
        <v>79</v>
      </c>
      <c r="E75" s="20" t="s">
        <v>358</v>
      </c>
      <c r="F75" s="19" t="s">
        <v>366</v>
      </c>
      <c r="G75" s="19" t="s">
        <v>388</v>
      </c>
      <c r="H75" s="14">
        <v>0</v>
      </c>
      <c r="I75" s="27">
        <v>1</v>
      </c>
      <c r="J75" s="27">
        <v>1</v>
      </c>
      <c r="K75" s="27">
        <v>0</v>
      </c>
      <c r="L75" s="27">
        <v>1</v>
      </c>
      <c r="M75" s="27">
        <v>1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19" t="s">
        <v>80</v>
      </c>
    </row>
    <row r="76" spans="1:28" s="4" customFormat="1" x14ac:dyDescent="0.25">
      <c r="A76" s="19" t="s">
        <v>372</v>
      </c>
      <c r="B76" s="20" t="s">
        <v>331</v>
      </c>
      <c r="C76" s="19"/>
      <c r="D76" s="19" t="s">
        <v>158</v>
      </c>
      <c r="E76" s="54" t="s">
        <v>358</v>
      </c>
      <c r="F76" s="19" t="s">
        <v>366</v>
      </c>
      <c r="G76" s="19" t="s">
        <v>388</v>
      </c>
      <c r="H76" s="14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1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19"/>
    </row>
    <row r="77" spans="1:28" s="4" customFormat="1" x14ac:dyDescent="0.25">
      <c r="A77" s="19" t="s">
        <v>372</v>
      </c>
      <c r="B77" s="20" t="s">
        <v>331</v>
      </c>
      <c r="C77" s="19"/>
      <c r="D77" s="19" t="s">
        <v>175</v>
      </c>
      <c r="E77" s="53" t="s">
        <v>361</v>
      </c>
      <c r="F77" s="19" t="s">
        <v>366</v>
      </c>
      <c r="G77" s="19" t="s">
        <v>388</v>
      </c>
      <c r="H77" s="14">
        <v>0</v>
      </c>
      <c r="I77" s="27">
        <v>0</v>
      </c>
      <c r="J77" s="27">
        <v>1</v>
      </c>
      <c r="K77" s="27">
        <v>1</v>
      </c>
      <c r="L77" s="27">
        <v>0</v>
      </c>
      <c r="M77" s="27">
        <v>1</v>
      </c>
      <c r="N77" s="27">
        <v>1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19"/>
    </row>
    <row r="78" spans="1:28" s="4" customFormat="1" x14ac:dyDescent="0.25">
      <c r="A78" s="19" t="s">
        <v>372</v>
      </c>
      <c r="B78" s="20" t="s">
        <v>331</v>
      </c>
      <c r="C78" s="19"/>
      <c r="D78" s="19" t="s">
        <v>35</v>
      </c>
      <c r="E78" s="20" t="s">
        <v>361</v>
      </c>
      <c r="F78" s="19" t="s">
        <v>364</v>
      </c>
      <c r="G78" s="19" t="s">
        <v>388</v>
      </c>
      <c r="H78" s="14">
        <v>0</v>
      </c>
      <c r="I78" s="27">
        <v>0</v>
      </c>
      <c r="J78" s="27">
        <v>0</v>
      </c>
      <c r="K78" s="27">
        <v>0</v>
      </c>
      <c r="L78" s="27">
        <v>0</v>
      </c>
      <c r="M78" s="27">
        <v>1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 t="s">
        <v>308</v>
      </c>
      <c r="X78" s="27">
        <v>0</v>
      </c>
      <c r="Y78" s="27">
        <v>1</v>
      </c>
      <c r="Z78" s="27">
        <v>0</v>
      </c>
      <c r="AA78" s="27">
        <v>0</v>
      </c>
      <c r="AB78" s="19"/>
    </row>
    <row r="79" spans="1:28" s="4" customFormat="1" x14ac:dyDescent="0.25">
      <c r="A79" s="19" t="s">
        <v>372</v>
      </c>
      <c r="B79" s="20" t="s">
        <v>331</v>
      </c>
      <c r="C79" s="19"/>
      <c r="D79" s="19" t="s">
        <v>159</v>
      </c>
      <c r="E79" s="20" t="s">
        <v>358</v>
      </c>
      <c r="F79" s="19" t="s">
        <v>366</v>
      </c>
      <c r="G79" s="19" t="s">
        <v>388</v>
      </c>
      <c r="H79" s="14">
        <v>0</v>
      </c>
      <c r="I79" s="27">
        <v>0</v>
      </c>
      <c r="J79" s="27">
        <v>0</v>
      </c>
      <c r="K79" s="27">
        <v>0</v>
      </c>
      <c r="L79" s="27">
        <v>0</v>
      </c>
      <c r="M79" s="27">
        <v>1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19"/>
    </row>
    <row r="80" spans="1:28" s="4" customFormat="1" x14ac:dyDescent="0.25">
      <c r="A80" s="19" t="s">
        <v>372</v>
      </c>
      <c r="B80" s="20" t="s">
        <v>331</v>
      </c>
      <c r="C80" s="19"/>
      <c r="D80" s="19" t="s">
        <v>36</v>
      </c>
      <c r="E80" s="20" t="s">
        <v>358</v>
      </c>
      <c r="F80" s="19" t="s">
        <v>366</v>
      </c>
      <c r="G80" s="19" t="s">
        <v>388</v>
      </c>
      <c r="H80" s="14">
        <v>0</v>
      </c>
      <c r="I80" s="27">
        <v>0</v>
      </c>
      <c r="J80" s="27">
        <v>0</v>
      </c>
      <c r="K80" s="27">
        <v>0</v>
      </c>
      <c r="L80" s="27">
        <v>0</v>
      </c>
      <c r="M80" s="27">
        <v>1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1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19"/>
    </row>
    <row r="81" spans="1:28" s="4" customFormat="1" x14ac:dyDescent="0.25">
      <c r="A81" s="19" t="s">
        <v>372</v>
      </c>
      <c r="B81" s="20" t="s">
        <v>331</v>
      </c>
      <c r="C81" s="19"/>
      <c r="D81" s="19" t="s">
        <v>160</v>
      </c>
      <c r="E81" s="20" t="s">
        <v>361</v>
      </c>
      <c r="F81" s="19" t="s">
        <v>366</v>
      </c>
      <c r="G81" s="19" t="s">
        <v>388</v>
      </c>
      <c r="H81" s="14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1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19"/>
    </row>
    <row r="82" spans="1:28" s="4" customFormat="1" x14ac:dyDescent="0.25">
      <c r="A82" s="19" t="s">
        <v>372</v>
      </c>
      <c r="B82" s="20" t="s">
        <v>331</v>
      </c>
      <c r="C82" s="19"/>
      <c r="D82" s="19" t="s">
        <v>176</v>
      </c>
      <c r="E82" s="20" t="s">
        <v>361</v>
      </c>
      <c r="F82" s="20" t="s">
        <v>366</v>
      </c>
      <c r="G82" s="20" t="s">
        <v>388</v>
      </c>
      <c r="H82" s="14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1</v>
      </c>
      <c r="T82" s="27">
        <v>1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19"/>
    </row>
    <row r="83" spans="1:28" s="4" customFormat="1" x14ac:dyDescent="0.25">
      <c r="A83" s="20" t="s">
        <v>373</v>
      </c>
      <c r="B83" s="20" t="s">
        <v>332</v>
      </c>
      <c r="C83" s="20"/>
      <c r="D83" s="33" t="str">
        <f>CONCATENATE(G83," (Lavanttal)")</f>
        <v>Carpinus sp. 1/2 (Lavanttal)</v>
      </c>
      <c r="E83" s="22" t="s">
        <v>396</v>
      </c>
      <c r="F83" s="22" t="s">
        <v>396</v>
      </c>
      <c r="G83" s="22" t="s">
        <v>389</v>
      </c>
      <c r="H83" s="14">
        <f t="shared" ref="H83:AA83" si="2">MAX(H84:H116)</f>
        <v>0</v>
      </c>
      <c r="I83" s="27">
        <f t="shared" si="2"/>
        <v>1</v>
      </c>
      <c r="J83" s="27">
        <f t="shared" si="2"/>
        <v>1</v>
      </c>
      <c r="K83" s="27">
        <f t="shared" si="2"/>
        <v>0</v>
      </c>
      <c r="L83" s="27">
        <f t="shared" si="2"/>
        <v>1</v>
      </c>
      <c r="M83" s="27">
        <f t="shared" si="2"/>
        <v>1</v>
      </c>
      <c r="N83" s="27">
        <f t="shared" si="2"/>
        <v>0</v>
      </c>
      <c r="O83" s="27">
        <f t="shared" si="2"/>
        <v>0</v>
      </c>
      <c r="P83" s="27">
        <f t="shared" si="2"/>
        <v>1</v>
      </c>
      <c r="Q83" s="27">
        <f t="shared" si="2"/>
        <v>1</v>
      </c>
      <c r="R83" s="27">
        <f t="shared" si="2"/>
        <v>1</v>
      </c>
      <c r="S83" s="27">
        <f t="shared" si="2"/>
        <v>1</v>
      </c>
      <c r="T83" s="27">
        <f t="shared" si="2"/>
        <v>0</v>
      </c>
      <c r="U83" s="27">
        <f t="shared" si="2"/>
        <v>0</v>
      </c>
      <c r="V83" s="27">
        <f t="shared" si="2"/>
        <v>1</v>
      </c>
      <c r="W83" s="27">
        <f t="shared" si="2"/>
        <v>0</v>
      </c>
      <c r="X83" s="27">
        <f t="shared" si="2"/>
        <v>0</v>
      </c>
      <c r="Y83" s="27">
        <f t="shared" si="2"/>
        <v>0</v>
      </c>
      <c r="Z83" s="27">
        <f t="shared" si="2"/>
        <v>0</v>
      </c>
      <c r="AA83" s="27">
        <f t="shared" si="2"/>
        <v>0</v>
      </c>
      <c r="AB83" s="19"/>
    </row>
    <row r="84" spans="1:28" s="4" customFormat="1" x14ac:dyDescent="0.25">
      <c r="A84" s="19" t="s">
        <v>373</v>
      </c>
      <c r="B84" s="20" t="s">
        <v>332</v>
      </c>
      <c r="C84" s="19"/>
      <c r="D84" s="19" t="s">
        <v>177</v>
      </c>
      <c r="E84" s="20" t="s">
        <v>358</v>
      </c>
      <c r="F84" s="19" t="s">
        <v>366</v>
      </c>
      <c r="G84" s="19" t="s">
        <v>389</v>
      </c>
      <c r="H84" s="14">
        <v>0</v>
      </c>
      <c r="I84" s="27">
        <v>1</v>
      </c>
      <c r="J84" s="27">
        <v>1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18" t="s">
        <v>311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19" t="s">
        <v>178</v>
      </c>
    </row>
    <row r="85" spans="1:28" s="4" customFormat="1" x14ac:dyDescent="0.25">
      <c r="A85" s="19" t="s">
        <v>373</v>
      </c>
      <c r="B85" s="20" t="s">
        <v>332</v>
      </c>
      <c r="C85" s="19"/>
      <c r="D85" s="19" t="s">
        <v>179</v>
      </c>
      <c r="E85" s="20" t="s">
        <v>358</v>
      </c>
      <c r="F85" s="19" t="s">
        <v>366</v>
      </c>
      <c r="G85" s="19" t="s">
        <v>389</v>
      </c>
      <c r="H85" s="14">
        <v>0</v>
      </c>
      <c r="I85" s="27">
        <v>1</v>
      </c>
      <c r="J85" s="27">
        <v>1</v>
      </c>
      <c r="K85" s="27">
        <v>0</v>
      </c>
      <c r="L85" s="27">
        <v>1</v>
      </c>
      <c r="M85" s="27">
        <v>1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19" t="s">
        <v>180</v>
      </c>
    </row>
    <row r="86" spans="1:28" s="4" customFormat="1" x14ac:dyDescent="0.25">
      <c r="A86" s="19" t="s">
        <v>373</v>
      </c>
      <c r="B86" s="20" t="s">
        <v>332</v>
      </c>
      <c r="C86" s="19"/>
      <c r="D86" s="19" t="s">
        <v>141</v>
      </c>
      <c r="E86" s="20" t="s">
        <v>357</v>
      </c>
      <c r="F86" s="19" t="s">
        <v>366</v>
      </c>
      <c r="G86" s="19" t="s">
        <v>389</v>
      </c>
      <c r="H86" s="14">
        <v>0</v>
      </c>
      <c r="I86" s="27">
        <v>1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19"/>
    </row>
    <row r="87" spans="1:28" s="4" customFormat="1" x14ac:dyDescent="0.25">
      <c r="A87" s="19" t="s">
        <v>373</v>
      </c>
      <c r="B87" s="20" t="s">
        <v>332</v>
      </c>
      <c r="C87" s="19"/>
      <c r="D87" s="19" t="s">
        <v>181</v>
      </c>
      <c r="E87" s="20" t="s">
        <v>357</v>
      </c>
      <c r="F87" s="19" t="s">
        <v>366</v>
      </c>
      <c r="G87" s="19" t="s">
        <v>389</v>
      </c>
      <c r="H87" s="14">
        <v>0</v>
      </c>
      <c r="I87" s="27">
        <v>1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1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19" t="s">
        <v>318</v>
      </c>
    </row>
    <row r="88" spans="1:28" s="4" customFormat="1" x14ac:dyDescent="0.25">
      <c r="A88" s="19" t="s">
        <v>373</v>
      </c>
      <c r="B88" s="20" t="s">
        <v>332</v>
      </c>
      <c r="C88" s="19"/>
      <c r="D88" s="19" t="s">
        <v>142</v>
      </c>
      <c r="E88" s="20" t="s">
        <v>411</v>
      </c>
      <c r="F88" s="19" t="s">
        <v>366</v>
      </c>
      <c r="G88" s="19" t="s">
        <v>389</v>
      </c>
      <c r="H88" s="14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19"/>
    </row>
    <row r="89" spans="1:28" s="4" customFormat="1" x14ac:dyDescent="0.25">
      <c r="A89" s="19" t="s">
        <v>373</v>
      </c>
      <c r="B89" s="20" t="s">
        <v>332</v>
      </c>
      <c r="C89" s="19"/>
      <c r="D89" s="19" t="s">
        <v>143</v>
      </c>
      <c r="E89" s="54" t="s">
        <v>358</v>
      </c>
      <c r="F89" s="19" t="s">
        <v>366</v>
      </c>
      <c r="G89" s="19" t="s">
        <v>389</v>
      </c>
      <c r="H89" s="14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1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19"/>
    </row>
    <row r="90" spans="1:28" s="4" customFormat="1" x14ac:dyDescent="0.25">
      <c r="A90" s="19" t="s">
        <v>373</v>
      </c>
      <c r="B90" s="20" t="s">
        <v>332</v>
      </c>
      <c r="C90" s="19"/>
      <c r="D90" s="19" t="s">
        <v>131</v>
      </c>
      <c r="E90" s="20" t="s">
        <v>358</v>
      </c>
      <c r="F90" s="19" t="s">
        <v>366</v>
      </c>
      <c r="G90" s="19" t="s">
        <v>389</v>
      </c>
      <c r="H90" s="14">
        <v>0</v>
      </c>
      <c r="I90" s="27">
        <v>0</v>
      </c>
      <c r="J90" s="27">
        <v>1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19"/>
    </row>
    <row r="91" spans="1:28" s="4" customFormat="1" x14ac:dyDescent="0.25">
      <c r="A91" s="19" t="s">
        <v>373</v>
      </c>
      <c r="B91" s="20" t="s">
        <v>332</v>
      </c>
      <c r="C91" s="19"/>
      <c r="D91" s="19" t="s">
        <v>132</v>
      </c>
      <c r="E91" s="20" t="s">
        <v>358</v>
      </c>
      <c r="F91" s="19" t="s">
        <v>366</v>
      </c>
      <c r="G91" s="19" t="s">
        <v>389</v>
      </c>
      <c r="H91" s="14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1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19"/>
    </row>
    <row r="92" spans="1:28" s="4" customFormat="1" x14ac:dyDescent="0.25">
      <c r="A92" s="19" t="s">
        <v>373</v>
      </c>
      <c r="B92" s="20" t="s">
        <v>332</v>
      </c>
      <c r="C92" s="19"/>
      <c r="D92" s="19" t="s">
        <v>144</v>
      </c>
      <c r="E92" s="20" t="s">
        <v>357</v>
      </c>
      <c r="F92" s="19" t="s">
        <v>366</v>
      </c>
      <c r="G92" s="19" t="s">
        <v>389</v>
      </c>
      <c r="H92" s="14">
        <v>0</v>
      </c>
      <c r="I92" s="27">
        <v>1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19"/>
    </row>
    <row r="93" spans="1:28" s="4" customFormat="1" x14ac:dyDescent="0.25">
      <c r="A93" s="19" t="s">
        <v>373</v>
      </c>
      <c r="B93" s="20" t="s">
        <v>332</v>
      </c>
      <c r="C93" s="19"/>
      <c r="D93" s="19" t="s">
        <v>133</v>
      </c>
      <c r="E93" s="20" t="s">
        <v>358</v>
      </c>
      <c r="F93" s="19" t="s">
        <v>366</v>
      </c>
      <c r="G93" s="19" t="s">
        <v>389</v>
      </c>
      <c r="H93" s="14">
        <v>0</v>
      </c>
      <c r="I93" s="27">
        <v>0</v>
      </c>
      <c r="J93" s="27">
        <v>1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19"/>
    </row>
    <row r="94" spans="1:28" s="4" customFormat="1" x14ac:dyDescent="0.25">
      <c r="A94" s="19" t="s">
        <v>373</v>
      </c>
      <c r="B94" s="20" t="s">
        <v>332</v>
      </c>
      <c r="C94" s="19"/>
      <c r="D94" s="19" t="s">
        <v>134</v>
      </c>
      <c r="E94" s="20" t="s">
        <v>358</v>
      </c>
      <c r="F94" s="19" t="s">
        <v>366</v>
      </c>
      <c r="G94" s="19" t="s">
        <v>389</v>
      </c>
      <c r="H94" s="14">
        <v>0</v>
      </c>
      <c r="I94" s="27">
        <v>1</v>
      </c>
      <c r="J94" s="27">
        <v>1</v>
      </c>
      <c r="K94" s="27">
        <v>0</v>
      </c>
      <c r="L94" s="27">
        <v>0</v>
      </c>
      <c r="M94" s="27">
        <v>1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19"/>
    </row>
    <row r="95" spans="1:28" s="4" customFormat="1" x14ac:dyDescent="0.25">
      <c r="A95" s="19" t="s">
        <v>373</v>
      </c>
      <c r="B95" s="20" t="s">
        <v>332</v>
      </c>
      <c r="C95" s="19"/>
      <c r="D95" s="19" t="s">
        <v>145</v>
      </c>
      <c r="E95" s="20" t="s">
        <v>357</v>
      </c>
      <c r="F95" s="19" t="s">
        <v>366</v>
      </c>
      <c r="G95" s="19" t="s">
        <v>389</v>
      </c>
      <c r="H95" s="14">
        <v>0</v>
      </c>
      <c r="I95" s="27">
        <v>1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19"/>
    </row>
    <row r="96" spans="1:28" s="4" customFormat="1" x14ac:dyDescent="0.25">
      <c r="A96" s="19" t="s">
        <v>373</v>
      </c>
      <c r="B96" s="20" t="s">
        <v>332</v>
      </c>
      <c r="C96" s="19"/>
      <c r="D96" s="19" t="s">
        <v>146</v>
      </c>
      <c r="E96" s="20" t="s">
        <v>411</v>
      </c>
      <c r="F96" s="19" t="s">
        <v>366</v>
      </c>
      <c r="G96" s="19" t="s">
        <v>389</v>
      </c>
      <c r="H96" s="14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19" t="s">
        <v>315</v>
      </c>
    </row>
    <row r="97" spans="1:28" s="4" customFormat="1" x14ac:dyDescent="0.25">
      <c r="A97" s="19" t="s">
        <v>373</v>
      </c>
      <c r="B97" s="20" t="s">
        <v>332</v>
      </c>
      <c r="C97" s="19"/>
      <c r="D97" s="19" t="s">
        <v>64</v>
      </c>
      <c r="E97" s="20" t="s">
        <v>357</v>
      </c>
      <c r="F97" s="19" t="s">
        <v>366</v>
      </c>
      <c r="G97" s="19" t="s">
        <v>389</v>
      </c>
      <c r="H97" s="14">
        <v>0</v>
      </c>
      <c r="I97" s="27">
        <v>1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1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19"/>
    </row>
    <row r="98" spans="1:28" s="4" customFormat="1" x14ac:dyDescent="0.25">
      <c r="A98" s="19" t="s">
        <v>373</v>
      </c>
      <c r="B98" s="20" t="s">
        <v>332</v>
      </c>
      <c r="C98" s="19"/>
      <c r="D98" s="19" t="s">
        <v>147</v>
      </c>
      <c r="E98" s="20" t="s">
        <v>357</v>
      </c>
      <c r="F98" s="19" t="s">
        <v>366</v>
      </c>
      <c r="G98" s="19" t="s">
        <v>389</v>
      </c>
      <c r="H98" s="14">
        <v>0</v>
      </c>
      <c r="I98" s="27">
        <v>1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19"/>
    </row>
    <row r="99" spans="1:28" s="4" customFormat="1" x14ac:dyDescent="0.25">
      <c r="A99" s="19" t="s">
        <v>373</v>
      </c>
      <c r="B99" s="20" t="s">
        <v>332</v>
      </c>
      <c r="C99" s="19"/>
      <c r="D99" s="19" t="s">
        <v>148</v>
      </c>
      <c r="E99" s="20" t="s">
        <v>358</v>
      </c>
      <c r="F99" s="19" t="s">
        <v>366</v>
      </c>
      <c r="G99" s="19" t="s">
        <v>389</v>
      </c>
      <c r="H99" s="14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19" t="s">
        <v>315</v>
      </c>
    </row>
    <row r="100" spans="1:28" s="4" customFormat="1" x14ac:dyDescent="0.25">
      <c r="A100" s="19" t="s">
        <v>373</v>
      </c>
      <c r="B100" s="20" t="s">
        <v>332</v>
      </c>
      <c r="C100" s="19"/>
      <c r="D100" s="19" t="s">
        <v>149</v>
      </c>
      <c r="E100" s="54" t="s">
        <v>358</v>
      </c>
      <c r="F100" s="19" t="s">
        <v>366</v>
      </c>
      <c r="G100" s="19" t="s">
        <v>389</v>
      </c>
      <c r="H100" s="14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1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19"/>
    </row>
    <row r="101" spans="1:28" s="4" customFormat="1" x14ac:dyDescent="0.25">
      <c r="A101" s="19" t="s">
        <v>373</v>
      </c>
      <c r="B101" s="20" t="s">
        <v>332</v>
      </c>
      <c r="C101" s="19"/>
      <c r="D101" s="19" t="s">
        <v>150</v>
      </c>
      <c r="E101" s="54" t="s">
        <v>358</v>
      </c>
      <c r="F101" s="19" t="s">
        <v>366</v>
      </c>
      <c r="G101" s="19" t="s">
        <v>389</v>
      </c>
      <c r="H101" s="14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1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19"/>
    </row>
    <row r="102" spans="1:28" s="4" customFormat="1" x14ac:dyDescent="0.25">
      <c r="A102" s="19" t="s">
        <v>373</v>
      </c>
      <c r="B102" s="20" t="s">
        <v>332</v>
      </c>
      <c r="C102" s="19"/>
      <c r="D102" s="19" t="s">
        <v>151</v>
      </c>
      <c r="E102" s="54" t="s">
        <v>358</v>
      </c>
      <c r="F102" s="19" t="s">
        <v>366</v>
      </c>
      <c r="G102" s="19" t="s">
        <v>389</v>
      </c>
      <c r="H102" s="14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1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19"/>
    </row>
    <row r="103" spans="1:28" s="4" customFormat="1" x14ac:dyDescent="0.25">
      <c r="A103" s="19" t="s">
        <v>373</v>
      </c>
      <c r="B103" s="20" t="s">
        <v>332</v>
      </c>
      <c r="C103" s="19"/>
      <c r="D103" s="19" t="s">
        <v>135</v>
      </c>
      <c r="E103" s="20" t="s">
        <v>358</v>
      </c>
      <c r="F103" s="19" t="s">
        <v>364</v>
      </c>
      <c r="G103" s="19" t="s">
        <v>389</v>
      </c>
      <c r="H103" s="14">
        <v>0</v>
      </c>
      <c r="I103" s="27">
        <v>1</v>
      </c>
      <c r="J103" s="27">
        <v>1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19"/>
    </row>
    <row r="104" spans="1:28" s="4" customFormat="1" x14ac:dyDescent="0.25">
      <c r="A104" s="19" t="s">
        <v>373</v>
      </c>
      <c r="B104" s="20" t="s">
        <v>332</v>
      </c>
      <c r="C104" s="19"/>
      <c r="D104" s="19" t="s">
        <v>136</v>
      </c>
      <c r="E104" s="20" t="s">
        <v>358</v>
      </c>
      <c r="F104" s="19" t="s">
        <v>366</v>
      </c>
      <c r="G104" s="19" t="s">
        <v>389</v>
      </c>
      <c r="H104" s="14">
        <v>0</v>
      </c>
      <c r="I104" s="27">
        <v>1</v>
      </c>
      <c r="J104" s="27">
        <v>1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1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19"/>
    </row>
    <row r="105" spans="1:28" s="4" customFormat="1" x14ac:dyDescent="0.25">
      <c r="A105" s="19" t="s">
        <v>373</v>
      </c>
      <c r="B105" s="20" t="s">
        <v>332</v>
      </c>
      <c r="C105" s="19"/>
      <c r="D105" s="19" t="s">
        <v>137</v>
      </c>
      <c r="E105" s="29" t="s">
        <v>358</v>
      </c>
      <c r="F105" s="20" t="s">
        <v>366</v>
      </c>
      <c r="G105" s="20" t="s">
        <v>389</v>
      </c>
      <c r="H105" s="14">
        <v>0</v>
      </c>
      <c r="I105" s="27">
        <v>1</v>
      </c>
      <c r="J105" s="27">
        <v>1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1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19"/>
    </row>
    <row r="106" spans="1:28" s="4" customFormat="1" x14ac:dyDescent="0.25">
      <c r="A106" s="19" t="s">
        <v>373</v>
      </c>
      <c r="B106" s="20" t="s">
        <v>332</v>
      </c>
      <c r="C106" s="19"/>
      <c r="D106" s="19" t="s">
        <v>18</v>
      </c>
      <c r="E106" s="20" t="s">
        <v>411</v>
      </c>
      <c r="F106" s="19" t="s">
        <v>366</v>
      </c>
      <c r="G106" s="19" t="s">
        <v>389</v>
      </c>
      <c r="H106" s="14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19"/>
    </row>
    <row r="107" spans="1:28" s="4" customFormat="1" x14ac:dyDescent="0.25">
      <c r="A107" s="19" t="s">
        <v>373</v>
      </c>
      <c r="B107" s="20" t="s">
        <v>332</v>
      </c>
      <c r="C107" s="19"/>
      <c r="D107" s="19" t="s">
        <v>19</v>
      </c>
      <c r="E107" s="20" t="s">
        <v>357</v>
      </c>
      <c r="F107" s="19" t="s">
        <v>366</v>
      </c>
      <c r="G107" s="19" t="s">
        <v>389</v>
      </c>
      <c r="H107" s="14">
        <v>0</v>
      </c>
      <c r="I107" s="27">
        <v>1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19"/>
    </row>
    <row r="108" spans="1:28" s="4" customFormat="1" x14ac:dyDescent="0.25">
      <c r="A108" s="19" t="s">
        <v>373</v>
      </c>
      <c r="B108" s="20" t="s">
        <v>332</v>
      </c>
      <c r="C108" s="19"/>
      <c r="D108" s="19" t="s">
        <v>20</v>
      </c>
      <c r="E108" s="54" t="s">
        <v>358</v>
      </c>
      <c r="F108" s="19" t="s">
        <v>366</v>
      </c>
      <c r="G108" s="19" t="s">
        <v>389</v>
      </c>
      <c r="H108" s="14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19"/>
    </row>
    <row r="109" spans="1:28" s="4" customFormat="1" x14ac:dyDescent="0.25">
      <c r="A109" s="19" t="s">
        <v>373</v>
      </c>
      <c r="B109" s="20" t="s">
        <v>332</v>
      </c>
      <c r="C109" s="19"/>
      <c r="D109" s="19" t="s">
        <v>21</v>
      </c>
      <c r="E109" s="54" t="s">
        <v>358</v>
      </c>
      <c r="F109" s="19" t="s">
        <v>366</v>
      </c>
      <c r="G109" s="19" t="s">
        <v>389</v>
      </c>
      <c r="H109" s="14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1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19"/>
    </row>
    <row r="110" spans="1:28" s="4" customFormat="1" x14ac:dyDescent="0.25">
      <c r="A110" s="19" t="s">
        <v>373</v>
      </c>
      <c r="B110" s="20" t="s">
        <v>332</v>
      </c>
      <c r="C110" s="19"/>
      <c r="D110" s="19" t="s">
        <v>22</v>
      </c>
      <c r="E110" s="20" t="s">
        <v>358</v>
      </c>
      <c r="F110" s="19" t="s">
        <v>366</v>
      </c>
      <c r="G110" s="19" t="s">
        <v>389</v>
      </c>
      <c r="H110" s="14">
        <v>0</v>
      </c>
      <c r="I110" s="27">
        <v>0</v>
      </c>
      <c r="J110" s="27">
        <v>1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1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19"/>
    </row>
    <row r="111" spans="1:28" s="4" customFormat="1" x14ac:dyDescent="0.25">
      <c r="A111" s="19" t="s">
        <v>373</v>
      </c>
      <c r="B111" s="20" t="s">
        <v>332</v>
      </c>
      <c r="C111" s="19"/>
      <c r="D111" s="19" t="s">
        <v>23</v>
      </c>
      <c r="E111" s="20" t="s">
        <v>357</v>
      </c>
      <c r="F111" s="19" t="s">
        <v>366</v>
      </c>
      <c r="G111" s="19" t="s">
        <v>389</v>
      </c>
      <c r="H111" s="14">
        <v>0</v>
      </c>
      <c r="I111" s="27">
        <v>1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19" t="s">
        <v>315</v>
      </c>
    </row>
    <row r="112" spans="1:28" s="4" customFormat="1" x14ac:dyDescent="0.25">
      <c r="A112" s="19" t="s">
        <v>373</v>
      </c>
      <c r="B112" s="20" t="s">
        <v>332</v>
      </c>
      <c r="C112" s="19"/>
      <c r="D112" s="19" t="s">
        <v>24</v>
      </c>
      <c r="E112" s="20" t="s">
        <v>411</v>
      </c>
      <c r="F112" s="19" t="s">
        <v>366</v>
      </c>
      <c r="G112" s="19" t="s">
        <v>389</v>
      </c>
      <c r="H112" s="14">
        <v>0</v>
      </c>
      <c r="I112" s="27" t="s">
        <v>308</v>
      </c>
      <c r="J112" s="27" t="s">
        <v>308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1</v>
      </c>
      <c r="Q112" s="27">
        <v>1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19"/>
    </row>
    <row r="113" spans="1:28" s="4" customFormat="1" x14ac:dyDescent="0.25">
      <c r="A113" s="19" t="s">
        <v>373</v>
      </c>
      <c r="B113" s="20" t="s">
        <v>332</v>
      </c>
      <c r="C113" s="19"/>
      <c r="D113" s="19" t="s">
        <v>25</v>
      </c>
      <c r="E113" s="20" t="s">
        <v>411</v>
      </c>
      <c r="F113" s="19" t="s">
        <v>366</v>
      </c>
      <c r="G113" s="19" t="s">
        <v>389</v>
      </c>
      <c r="H113" s="14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19"/>
    </row>
    <row r="114" spans="1:28" s="4" customFormat="1" x14ac:dyDescent="0.25">
      <c r="A114" s="19" t="s">
        <v>373</v>
      </c>
      <c r="B114" s="20" t="s">
        <v>332</v>
      </c>
      <c r="C114" s="19"/>
      <c r="D114" s="19" t="s">
        <v>65</v>
      </c>
      <c r="E114" s="20" t="s">
        <v>358</v>
      </c>
      <c r="F114" s="19" t="s">
        <v>366</v>
      </c>
      <c r="G114" s="19" t="s">
        <v>389</v>
      </c>
      <c r="H114" s="14">
        <v>0</v>
      </c>
      <c r="I114" s="27">
        <v>1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19"/>
    </row>
    <row r="115" spans="1:28" s="4" customFormat="1" x14ac:dyDescent="0.25">
      <c r="A115" s="19" t="s">
        <v>373</v>
      </c>
      <c r="B115" s="20" t="s">
        <v>332</v>
      </c>
      <c r="C115" s="19"/>
      <c r="D115" s="19" t="s">
        <v>138</v>
      </c>
      <c r="E115" s="20" t="s">
        <v>411</v>
      </c>
      <c r="F115" s="19" t="s">
        <v>366</v>
      </c>
      <c r="G115" s="19" t="s">
        <v>389</v>
      </c>
      <c r="H115" s="14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1</v>
      </c>
      <c r="R115" s="27">
        <v>1</v>
      </c>
      <c r="S115" s="27">
        <v>1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19" t="s">
        <v>139</v>
      </c>
    </row>
    <row r="116" spans="1:28" s="4" customFormat="1" x14ac:dyDescent="0.25">
      <c r="A116" s="19" t="s">
        <v>373</v>
      </c>
      <c r="B116" s="20" t="s">
        <v>332</v>
      </c>
      <c r="C116" s="19"/>
      <c r="D116" s="19" t="s">
        <v>140</v>
      </c>
      <c r="E116" s="20" t="s">
        <v>411</v>
      </c>
      <c r="F116" s="19" t="s">
        <v>366</v>
      </c>
      <c r="G116" s="19" t="s">
        <v>389</v>
      </c>
      <c r="H116" s="14">
        <v>0</v>
      </c>
      <c r="I116" s="27" t="s">
        <v>308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1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19"/>
    </row>
    <row r="117" spans="1:28" s="4" customFormat="1" x14ac:dyDescent="0.25">
      <c r="A117" s="20" t="s">
        <v>373</v>
      </c>
      <c r="B117" s="20" t="s">
        <v>338</v>
      </c>
      <c r="C117" s="20"/>
      <c r="D117" s="33" t="str">
        <f>CONCATENATE(G117," (Lavanttal)")</f>
        <v>Corylus sp. (Lavanttal)</v>
      </c>
      <c r="E117" s="22" t="s">
        <v>396</v>
      </c>
      <c r="F117" s="22" t="s">
        <v>396</v>
      </c>
      <c r="G117" s="22" t="s">
        <v>390</v>
      </c>
      <c r="H117" s="14">
        <f t="shared" ref="H117:AA117" si="3">MAX(H118:H130)</f>
        <v>0</v>
      </c>
      <c r="I117" s="27">
        <f t="shared" si="3"/>
        <v>1</v>
      </c>
      <c r="J117" s="27">
        <f t="shared" si="3"/>
        <v>1</v>
      </c>
      <c r="K117" s="27">
        <f t="shared" si="3"/>
        <v>0</v>
      </c>
      <c r="L117" s="27">
        <f t="shared" si="3"/>
        <v>1</v>
      </c>
      <c r="M117" s="27">
        <f t="shared" si="3"/>
        <v>1</v>
      </c>
      <c r="N117" s="27">
        <f t="shared" si="3"/>
        <v>0</v>
      </c>
      <c r="O117" s="27">
        <f t="shared" si="3"/>
        <v>0</v>
      </c>
      <c r="P117" s="27">
        <f t="shared" si="3"/>
        <v>0</v>
      </c>
      <c r="Q117" s="27">
        <f t="shared" si="3"/>
        <v>1</v>
      </c>
      <c r="R117" s="27">
        <f t="shared" si="3"/>
        <v>1</v>
      </c>
      <c r="S117" s="27">
        <f t="shared" si="3"/>
        <v>1</v>
      </c>
      <c r="T117" s="27">
        <f t="shared" si="3"/>
        <v>0</v>
      </c>
      <c r="U117" s="27">
        <f t="shared" si="3"/>
        <v>0</v>
      </c>
      <c r="V117" s="27">
        <f t="shared" si="3"/>
        <v>0</v>
      </c>
      <c r="W117" s="18">
        <f t="shared" si="3"/>
        <v>0</v>
      </c>
      <c r="X117" s="27">
        <f t="shared" si="3"/>
        <v>0</v>
      </c>
      <c r="Y117" s="27">
        <f t="shared" si="3"/>
        <v>1</v>
      </c>
      <c r="Z117" s="27">
        <f t="shared" si="3"/>
        <v>0</v>
      </c>
      <c r="AA117" s="27">
        <f t="shared" si="3"/>
        <v>0</v>
      </c>
      <c r="AB117" s="19"/>
    </row>
    <row r="118" spans="1:28" s="4" customFormat="1" x14ac:dyDescent="0.25">
      <c r="A118" s="19" t="s">
        <v>373</v>
      </c>
      <c r="B118" s="20" t="s">
        <v>338</v>
      </c>
      <c r="C118" s="19"/>
      <c r="D118" s="19" t="s">
        <v>182</v>
      </c>
      <c r="E118" s="20" t="s">
        <v>358</v>
      </c>
      <c r="F118" s="19" t="s">
        <v>366</v>
      </c>
      <c r="G118" s="19" t="s">
        <v>390</v>
      </c>
      <c r="H118" s="14">
        <v>0</v>
      </c>
      <c r="I118" s="27">
        <v>1</v>
      </c>
      <c r="J118" s="27">
        <v>1</v>
      </c>
      <c r="K118" s="27">
        <v>0</v>
      </c>
      <c r="L118" s="27">
        <v>1</v>
      </c>
      <c r="M118" s="27">
        <v>1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19"/>
    </row>
    <row r="119" spans="1:28" s="4" customFormat="1" x14ac:dyDescent="0.25">
      <c r="A119" s="19" t="s">
        <v>373</v>
      </c>
      <c r="B119" s="20" t="s">
        <v>338</v>
      </c>
      <c r="C119" s="19"/>
      <c r="D119" s="19" t="s">
        <v>183</v>
      </c>
      <c r="E119" s="20" t="s">
        <v>358</v>
      </c>
      <c r="F119" s="19" t="s">
        <v>366</v>
      </c>
      <c r="G119" s="19" t="s">
        <v>390</v>
      </c>
      <c r="H119" s="14">
        <v>0</v>
      </c>
      <c r="I119" s="27">
        <v>1</v>
      </c>
      <c r="J119" s="27">
        <v>1</v>
      </c>
      <c r="K119" s="27">
        <v>0</v>
      </c>
      <c r="L119" s="27">
        <v>0</v>
      </c>
      <c r="M119" s="27">
        <v>1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19"/>
    </row>
    <row r="120" spans="1:28" s="4" customFormat="1" x14ac:dyDescent="0.25">
      <c r="A120" s="19" t="s">
        <v>373</v>
      </c>
      <c r="B120" s="20" t="s">
        <v>338</v>
      </c>
      <c r="C120" s="19"/>
      <c r="D120" s="19" t="s">
        <v>184</v>
      </c>
      <c r="E120" s="20" t="s">
        <v>358</v>
      </c>
      <c r="F120" s="19" t="s">
        <v>366</v>
      </c>
      <c r="G120" s="19" t="s">
        <v>390</v>
      </c>
      <c r="H120" s="14">
        <v>0</v>
      </c>
      <c r="I120" s="27">
        <v>0</v>
      </c>
      <c r="J120" s="27">
        <v>1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1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19" t="s">
        <v>185</v>
      </c>
    </row>
    <row r="121" spans="1:28" s="4" customFormat="1" x14ac:dyDescent="0.25">
      <c r="A121" s="19" t="s">
        <v>373</v>
      </c>
      <c r="B121" s="20" t="s">
        <v>338</v>
      </c>
      <c r="C121" s="19"/>
      <c r="D121" s="19" t="s">
        <v>69</v>
      </c>
      <c r="E121" s="20" t="s">
        <v>358</v>
      </c>
      <c r="F121" s="19" t="s">
        <v>366</v>
      </c>
      <c r="G121" s="19" t="s">
        <v>390</v>
      </c>
      <c r="H121" s="14">
        <v>0</v>
      </c>
      <c r="I121" s="27">
        <v>0</v>
      </c>
      <c r="J121" s="27">
        <v>1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18" t="s">
        <v>311</v>
      </c>
      <c r="X121" s="27">
        <v>0</v>
      </c>
      <c r="Y121" s="27">
        <v>0</v>
      </c>
      <c r="Z121" s="27">
        <v>0</v>
      </c>
      <c r="AA121" s="27">
        <v>0</v>
      </c>
      <c r="AB121" s="19" t="s">
        <v>70</v>
      </c>
    </row>
    <row r="122" spans="1:28" s="4" customFormat="1" x14ac:dyDescent="0.25">
      <c r="A122" s="19" t="s">
        <v>373</v>
      </c>
      <c r="B122" s="20" t="s">
        <v>338</v>
      </c>
      <c r="C122" s="19"/>
      <c r="D122" s="19" t="s">
        <v>81</v>
      </c>
      <c r="E122" s="20" t="s">
        <v>358</v>
      </c>
      <c r="F122" s="19" t="s">
        <v>365</v>
      </c>
      <c r="G122" s="19" t="s">
        <v>390</v>
      </c>
      <c r="H122" s="14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1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1</v>
      </c>
      <c r="Z122" s="27">
        <v>0</v>
      </c>
      <c r="AA122" s="27">
        <v>0</v>
      </c>
      <c r="AB122" s="19"/>
    </row>
    <row r="123" spans="1:28" s="4" customFormat="1" x14ac:dyDescent="0.25">
      <c r="A123" s="19" t="s">
        <v>373</v>
      </c>
      <c r="B123" s="20" t="s">
        <v>338</v>
      </c>
      <c r="C123" s="19"/>
      <c r="D123" s="19" t="s">
        <v>123</v>
      </c>
      <c r="E123" s="20" t="s">
        <v>358</v>
      </c>
      <c r="F123" s="19" t="s">
        <v>366</v>
      </c>
      <c r="G123" s="19" t="s">
        <v>390</v>
      </c>
      <c r="H123" s="14">
        <v>0</v>
      </c>
      <c r="I123" s="27">
        <v>0</v>
      </c>
      <c r="J123" s="27">
        <v>1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1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19"/>
    </row>
    <row r="124" spans="1:28" s="4" customFormat="1" x14ac:dyDescent="0.25">
      <c r="A124" s="19" t="s">
        <v>373</v>
      </c>
      <c r="B124" s="20" t="s">
        <v>338</v>
      </c>
      <c r="C124" s="19"/>
      <c r="D124" s="19" t="s">
        <v>124</v>
      </c>
      <c r="E124" s="54" t="s">
        <v>358</v>
      </c>
      <c r="F124" s="19" t="s">
        <v>366</v>
      </c>
      <c r="G124" s="19" t="s">
        <v>390</v>
      </c>
      <c r="H124" s="14">
        <v>0</v>
      </c>
      <c r="I124" s="27">
        <v>0</v>
      </c>
      <c r="J124" s="27" t="s">
        <v>308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1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19"/>
    </row>
    <row r="125" spans="1:28" s="4" customFormat="1" x14ac:dyDescent="0.25">
      <c r="A125" s="19" t="s">
        <v>373</v>
      </c>
      <c r="B125" s="20" t="s">
        <v>338</v>
      </c>
      <c r="C125" s="19"/>
      <c r="D125" s="19" t="s">
        <v>125</v>
      </c>
      <c r="E125" s="20" t="s">
        <v>358</v>
      </c>
      <c r="F125" s="19" t="s">
        <v>366</v>
      </c>
      <c r="G125" s="19" t="s">
        <v>390</v>
      </c>
      <c r="H125" s="14">
        <v>0</v>
      </c>
      <c r="I125" s="27">
        <v>0</v>
      </c>
      <c r="J125" s="27">
        <v>1</v>
      </c>
      <c r="K125" s="27">
        <v>0</v>
      </c>
      <c r="L125" s="27">
        <v>0</v>
      </c>
      <c r="M125" s="27">
        <v>1</v>
      </c>
      <c r="N125" s="27">
        <v>0</v>
      </c>
      <c r="O125" s="27">
        <v>0</v>
      </c>
      <c r="P125" s="27" t="s">
        <v>308</v>
      </c>
      <c r="Q125" s="27">
        <v>1</v>
      </c>
      <c r="R125" s="27">
        <v>1</v>
      </c>
      <c r="S125" s="27">
        <v>1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19"/>
    </row>
    <row r="126" spans="1:28" s="4" customFormat="1" x14ac:dyDescent="0.25">
      <c r="A126" s="19" t="s">
        <v>373</v>
      </c>
      <c r="B126" s="20" t="s">
        <v>338</v>
      </c>
      <c r="C126" s="19"/>
      <c r="D126" s="19" t="s">
        <v>126</v>
      </c>
      <c r="E126" s="20" t="s">
        <v>358</v>
      </c>
      <c r="F126" s="19" t="s">
        <v>366</v>
      </c>
      <c r="G126" s="19" t="s">
        <v>390</v>
      </c>
      <c r="H126" s="14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1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 t="s">
        <v>308</v>
      </c>
      <c r="X126" s="27">
        <v>0</v>
      </c>
      <c r="Y126" s="27">
        <v>0</v>
      </c>
      <c r="Z126" s="27">
        <v>0</v>
      </c>
      <c r="AA126" s="27">
        <v>0</v>
      </c>
      <c r="AB126" s="19"/>
    </row>
    <row r="127" spans="1:28" s="4" customFormat="1" x14ac:dyDescent="0.25">
      <c r="A127" s="19" t="s">
        <v>373</v>
      </c>
      <c r="B127" s="20" t="s">
        <v>338</v>
      </c>
      <c r="C127" s="19"/>
      <c r="D127" s="19" t="s">
        <v>127</v>
      </c>
      <c r="E127" s="20" t="s">
        <v>358</v>
      </c>
      <c r="F127" s="19" t="s">
        <v>366</v>
      </c>
      <c r="G127" s="19" t="s">
        <v>390</v>
      </c>
      <c r="H127" s="14">
        <v>0</v>
      </c>
      <c r="I127" s="27">
        <v>0</v>
      </c>
      <c r="J127" s="27">
        <v>1</v>
      </c>
      <c r="K127" s="27">
        <v>0</v>
      </c>
      <c r="L127" s="27">
        <v>0</v>
      </c>
      <c r="M127" s="27">
        <v>1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19"/>
    </row>
    <row r="128" spans="1:28" s="4" customFormat="1" x14ac:dyDescent="0.25">
      <c r="A128" s="19" t="s">
        <v>373</v>
      </c>
      <c r="B128" s="20" t="s">
        <v>338</v>
      </c>
      <c r="C128" s="19"/>
      <c r="D128" s="19" t="s">
        <v>128</v>
      </c>
      <c r="E128" s="20" t="s">
        <v>358</v>
      </c>
      <c r="F128" s="19" t="s">
        <v>366</v>
      </c>
      <c r="G128" s="19" t="s">
        <v>390</v>
      </c>
      <c r="H128" s="14">
        <v>0</v>
      </c>
      <c r="I128" s="27">
        <v>1</v>
      </c>
      <c r="J128" s="27">
        <v>1</v>
      </c>
      <c r="K128" s="27">
        <v>0</v>
      </c>
      <c r="L128" s="27">
        <v>0</v>
      </c>
      <c r="M128" s="27">
        <v>1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19"/>
    </row>
    <row r="129" spans="1:28" s="4" customFormat="1" x14ac:dyDescent="0.25">
      <c r="A129" s="19" t="s">
        <v>373</v>
      </c>
      <c r="B129" s="20" t="s">
        <v>338</v>
      </c>
      <c r="C129" s="19"/>
      <c r="D129" s="19" t="s">
        <v>129</v>
      </c>
      <c r="E129" s="54" t="s">
        <v>358</v>
      </c>
      <c r="F129" s="19" t="s">
        <v>366</v>
      </c>
      <c r="G129" s="19" t="s">
        <v>390</v>
      </c>
      <c r="H129" s="14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1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19"/>
    </row>
    <row r="130" spans="1:28" s="4" customFormat="1" x14ac:dyDescent="0.25">
      <c r="A130" s="19" t="s">
        <v>373</v>
      </c>
      <c r="B130" s="20" t="s">
        <v>338</v>
      </c>
      <c r="C130" s="19"/>
      <c r="D130" s="19" t="s">
        <v>130</v>
      </c>
      <c r="E130" s="54" t="s">
        <v>358</v>
      </c>
      <c r="F130" s="19" t="s">
        <v>366</v>
      </c>
      <c r="G130" s="19" t="s">
        <v>390</v>
      </c>
      <c r="H130" s="14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1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19"/>
    </row>
    <row r="131" spans="1:28" s="4" customFormat="1" x14ac:dyDescent="0.25">
      <c r="A131" s="20" t="s">
        <v>373</v>
      </c>
      <c r="B131" s="20" t="s">
        <v>344</v>
      </c>
      <c r="C131" s="20"/>
      <c r="D131" s="33" t="str">
        <f>CONCATENATE(G131," (Lavanttal)")</f>
        <v>Ostrya sp. (Lavanttal)</v>
      </c>
      <c r="E131" s="22" t="s">
        <v>396</v>
      </c>
      <c r="F131" s="22" t="s">
        <v>396</v>
      </c>
      <c r="G131" s="22" t="s">
        <v>391</v>
      </c>
      <c r="H131" s="14">
        <f t="shared" ref="H131:AA131" si="4">MAX(H132:H140)</f>
        <v>0</v>
      </c>
      <c r="I131" s="27">
        <f t="shared" si="4"/>
        <v>1</v>
      </c>
      <c r="J131" s="27">
        <f t="shared" si="4"/>
        <v>1</v>
      </c>
      <c r="K131" s="27">
        <f t="shared" si="4"/>
        <v>0</v>
      </c>
      <c r="L131" s="27">
        <f t="shared" si="4"/>
        <v>1</v>
      </c>
      <c r="M131" s="27">
        <f t="shared" si="4"/>
        <v>1</v>
      </c>
      <c r="N131" s="27">
        <f t="shared" si="4"/>
        <v>0</v>
      </c>
      <c r="O131" s="27">
        <f t="shared" si="4"/>
        <v>0</v>
      </c>
      <c r="P131" s="27">
        <f t="shared" si="4"/>
        <v>1</v>
      </c>
      <c r="Q131" s="27">
        <f t="shared" si="4"/>
        <v>1</v>
      </c>
      <c r="R131" s="27">
        <f t="shared" si="4"/>
        <v>0</v>
      </c>
      <c r="S131" s="27">
        <f t="shared" si="4"/>
        <v>0</v>
      </c>
      <c r="T131" s="27">
        <f t="shared" si="4"/>
        <v>0</v>
      </c>
      <c r="U131" s="27">
        <f t="shared" si="4"/>
        <v>0</v>
      </c>
      <c r="V131" s="27">
        <f t="shared" si="4"/>
        <v>1</v>
      </c>
      <c r="W131" s="27">
        <f t="shared" si="4"/>
        <v>0</v>
      </c>
      <c r="X131" s="27">
        <f t="shared" si="4"/>
        <v>0</v>
      </c>
      <c r="Y131" s="27">
        <f t="shared" si="4"/>
        <v>0</v>
      </c>
      <c r="Z131" s="27">
        <f t="shared" si="4"/>
        <v>0</v>
      </c>
      <c r="AA131" s="27">
        <f t="shared" si="4"/>
        <v>1</v>
      </c>
      <c r="AB131" s="19"/>
    </row>
    <row r="132" spans="1:28" s="4" customFormat="1" x14ac:dyDescent="0.25">
      <c r="A132" s="19" t="s">
        <v>373</v>
      </c>
      <c r="B132" s="20" t="s">
        <v>344</v>
      </c>
      <c r="C132" s="19"/>
      <c r="D132" s="19" t="s">
        <v>117</v>
      </c>
      <c r="E132" s="20" t="s">
        <v>357</v>
      </c>
      <c r="F132" s="19" t="s">
        <v>364</v>
      </c>
      <c r="G132" s="19" t="s">
        <v>391</v>
      </c>
      <c r="H132" s="14">
        <v>0</v>
      </c>
      <c r="I132" s="27">
        <v>1</v>
      </c>
      <c r="J132" s="27" t="s">
        <v>308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1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19"/>
    </row>
    <row r="133" spans="1:28" s="4" customFormat="1" x14ac:dyDescent="0.25">
      <c r="A133" s="19" t="s">
        <v>373</v>
      </c>
      <c r="B133" s="20" t="s">
        <v>344</v>
      </c>
      <c r="C133" s="19"/>
      <c r="D133" s="19" t="s">
        <v>85</v>
      </c>
      <c r="E133" s="20" t="s">
        <v>412</v>
      </c>
      <c r="F133" s="19" t="s">
        <v>364</v>
      </c>
      <c r="G133" s="19" t="s">
        <v>391</v>
      </c>
      <c r="H133" s="14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1</v>
      </c>
      <c r="AB133" s="19" t="s">
        <v>316</v>
      </c>
    </row>
    <row r="134" spans="1:28" s="4" customFormat="1" x14ac:dyDescent="0.25">
      <c r="A134" s="19" t="s">
        <v>373</v>
      </c>
      <c r="B134" s="20" t="s">
        <v>344</v>
      </c>
      <c r="C134" s="19"/>
      <c r="D134" s="19" t="s">
        <v>118</v>
      </c>
      <c r="E134" s="20" t="s">
        <v>358</v>
      </c>
      <c r="F134" s="19" t="s">
        <v>366</v>
      </c>
      <c r="G134" s="19" t="s">
        <v>391</v>
      </c>
      <c r="H134" s="14">
        <v>0</v>
      </c>
      <c r="I134" s="27">
        <v>0</v>
      </c>
      <c r="J134" s="27">
        <v>1</v>
      </c>
      <c r="K134" s="27">
        <v>0</v>
      </c>
      <c r="L134" s="27">
        <v>0</v>
      </c>
      <c r="M134" s="27">
        <v>1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19"/>
    </row>
    <row r="135" spans="1:28" s="4" customFormat="1" x14ac:dyDescent="0.25">
      <c r="A135" s="19" t="s">
        <v>373</v>
      </c>
      <c r="B135" s="20" t="s">
        <v>344</v>
      </c>
      <c r="C135" s="19"/>
      <c r="D135" s="19" t="s">
        <v>83</v>
      </c>
      <c r="E135" s="20" t="s">
        <v>357</v>
      </c>
      <c r="F135" s="19" t="s">
        <v>366</v>
      </c>
      <c r="G135" s="19" t="s">
        <v>391</v>
      </c>
      <c r="H135" s="14">
        <v>0</v>
      </c>
      <c r="I135" s="27">
        <v>1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19" t="s">
        <v>316</v>
      </c>
    </row>
    <row r="136" spans="1:28" s="4" customFormat="1" x14ac:dyDescent="0.25">
      <c r="A136" s="19" t="s">
        <v>373</v>
      </c>
      <c r="B136" s="20" t="s">
        <v>344</v>
      </c>
      <c r="C136" s="19"/>
      <c r="D136" s="19" t="s">
        <v>119</v>
      </c>
      <c r="E136" s="20" t="s">
        <v>358</v>
      </c>
      <c r="F136" s="19" t="s">
        <v>366</v>
      </c>
      <c r="G136" s="19" t="s">
        <v>391</v>
      </c>
      <c r="H136" s="14">
        <v>0</v>
      </c>
      <c r="I136" s="27">
        <v>1</v>
      </c>
      <c r="J136" s="27">
        <v>1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19"/>
    </row>
    <row r="137" spans="1:28" s="4" customFormat="1" x14ac:dyDescent="0.25">
      <c r="A137" s="19" t="s">
        <v>373</v>
      </c>
      <c r="B137" s="20" t="s">
        <v>344</v>
      </c>
      <c r="C137" s="19"/>
      <c r="D137" s="19" t="s">
        <v>120</v>
      </c>
      <c r="E137" s="20" t="s">
        <v>357</v>
      </c>
      <c r="F137" s="19" t="s">
        <v>366</v>
      </c>
      <c r="G137" s="19" t="s">
        <v>391</v>
      </c>
      <c r="H137" s="14">
        <v>0</v>
      </c>
      <c r="I137" s="27">
        <v>1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19"/>
    </row>
    <row r="138" spans="1:28" s="4" customFormat="1" x14ac:dyDescent="0.25">
      <c r="A138" s="19" t="s">
        <v>373</v>
      </c>
      <c r="B138" s="20" t="s">
        <v>344</v>
      </c>
      <c r="C138" s="19"/>
      <c r="D138" s="19" t="s">
        <v>121</v>
      </c>
      <c r="E138" s="20" t="s">
        <v>411</v>
      </c>
      <c r="F138" s="19" t="s">
        <v>366</v>
      </c>
      <c r="G138" s="19" t="s">
        <v>391</v>
      </c>
      <c r="H138" s="14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1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19"/>
    </row>
    <row r="139" spans="1:28" s="4" customFormat="1" x14ac:dyDescent="0.25">
      <c r="A139" s="19" t="s">
        <v>373</v>
      </c>
      <c r="B139" s="20" t="s">
        <v>344</v>
      </c>
      <c r="C139" s="19"/>
      <c r="D139" s="19" t="s">
        <v>59</v>
      </c>
      <c r="E139" s="20" t="s">
        <v>358</v>
      </c>
      <c r="F139" s="19" t="s">
        <v>366</v>
      </c>
      <c r="G139" s="19" t="s">
        <v>391</v>
      </c>
      <c r="H139" s="14">
        <v>0</v>
      </c>
      <c r="I139" s="27">
        <v>1</v>
      </c>
      <c r="J139" s="27">
        <v>1</v>
      </c>
      <c r="K139" s="27">
        <v>0</v>
      </c>
      <c r="L139" s="27">
        <v>1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19"/>
    </row>
    <row r="140" spans="1:28" s="4" customFormat="1" x14ac:dyDescent="0.25">
      <c r="A140" s="19" t="s">
        <v>373</v>
      </c>
      <c r="B140" s="20" t="s">
        <v>344</v>
      </c>
      <c r="C140" s="19"/>
      <c r="D140" s="19" t="s">
        <v>122</v>
      </c>
      <c r="E140" s="54" t="s">
        <v>358</v>
      </c>
      <c r="F140" s="19" t="s">
        <v>366</v>
      </c>
      <c r="G140" s="19" t="s">
        <v>391</v>
      </c>
      <c r="H140" s="14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1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19"/>
    </row>
    <row r="141" spans="1:28" s="4" customFormat="1" x14ac:dyDescent="0.25">
      <c r="A141" s="20" t="s">
        <v>374</v>
      </c>
      <c r="B141" s="20" t="s">
        <v>337</v>
      </c>
      <c r="C141" s="20"/>
      <c r="D141" s="33" t="str">
        <f>CONCATENATE(G141," (Lavanttal)")</f>
        <v>Celtis sp. 1 (Lavanttal)</v>
      </c>
      <c r="E141" s="22" t="s">
        <v>396</v>
      </c>
      <c r="F141" s="22" t="s">
        <v>396</v>
      </c>
      <c r="G141" s="22" t="s">
        <v>417</v>
      </c>
      <c r="H141" s="14" t="s">
        <v>308</v>
      </c>
      <c r="I141" s="27" t="s">
        <v>308</v>
      </c>
      <c r="J141" s="27" t="s">
        <v>308</v>
      </c>
      <c r="K141" s="27" t="s">
        <v>308</v>
      </c>
      <c r="L141" s="27" t="s">
        <v>308</v>
      </c>
      <c r="M141" s="27" t="s">
        <v>308</v>
      </c>
      <c r="N141" s="27" t="s">
        <v>308</v>
      </c>
      <c r="O141" s="27" t="s">
        <v>308</v>
      </c>
      <c r="P141" s="27" t="s">
        <v>308</v>
      </c>
      <c r="Q141" s="27" t="s">
        <v>308</v>
      </c>
      <c r="R141" s="27" t="s">
        <v>308</v>
      </c>
      <c r="S141" s="27" t="s">
        <v>308</v>
      </c>
      <c r="T141" s="27" t="s">
        <v>308</v>
      </c>
      <c r="U141" s="27" t="s">
        <v>308</v>
      </c>
      <c r="V141" s="27" t="s">
        <v>308</v>
      </c>
      <c r="W141" s="27" t="s">
        <v>308</v>
      </c>
      <c r="X141" s="27" t="s">
        <v>308</v>
      </c>
      <c r="Y141" s="27" t="s">
        <v>308</v>
      </c>
      <c r="Z141" s="27" t="s">
        <v>308</v>
      </c>
      <c r="AA141" s="27" t="s">
        <v>308</v>
      </c>
      <c r="AB141" s="19"/>
    </row>
    <row r="142" spans="1:28" s="4" customFormat="1" x14ac:dyDescent="0.25">
      <c r="A142" s="20" t="s">
        <v>374</v>
      </c>
      <c r="B142" s="20" t="s">
        <v>337</v>
      </c>
      <c r="C142" s="20"/>
      <c r="D142" s="33" t="str">
        <f>CONCATENATE(G142," (Lavanttal)")</f>
        <v>Celtis sp. 2 (Lavanttal)</v>
      </c>
      <c r="E142" s="22" t="s">
        <v>396</v>
      </c>
      <c r="F142" s="22" t="s">
        <v>396</v>
      </c>
      <c r="G142" s="22" t="s">
        <v>402</v>
      </c>
      <c r="H142" s="14">
        <v>0</v>
      </c>
      <c r="I142" s="27">
        <v>1</v>
      </c>
      <c r="J142" s="27">
        <v>1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1</v>
      </c>
      <c r="Q142" s="27">
        <v>1</v>
      </c>
      <c r="R142" s="27">
        <v>1</v>
      </c>
      <c r="S142" s="27">
        <v>1</v>
      </c>
      <c r="T142" s="27">
        <v>0</v>
      </c>
      <c r="U142" s="27">
        <v>0</v>
      </c>
      <c r="V142" s="27">
        <v>1</v>
      </c>
      <c r="W142" s="27">
        <v>0</v>
      </c>
      <c r="X142" s="27">
        <v>0</v>
      </c>
      <c r="Y142" s="27">
        <v>0</v>
      </c>
      <c r="Z142" s="27">
        <v>0</v>
      </c>
      <c r="AA142" s="27">
        <v>1</v>
      </c>
      <c r="AB142" s="19"/>
    </row>
    <row r="143" spans="1:28" s="4" customFormat="1" x14ac:dyDescent="0.25">
      <c r="A143" s="19" t="s">
        <v>374</v>
      </c>
      <c r="B143" s="20" t="s">
        <v>337</v>
      </c>
      <c r="C143" s="19"/>
      <c r="D143" s="19" t="s">
        <v>295</v>
      </c>
      <c r="E143" s="20" t="s">
        <v>357</v>
      </c>
      <c r="F143" s="19" t="s">
        <v>364</v>
      </c>
      <c r="G143" s="19" t="s">
        <v>402</v>
      </c>
      <c r="H143" s="14">
        <v>0</v>
      </c>
      <c r="I143" s="27">
        <v>1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1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19"/>
    </row>
    <row r="144" spans="1:28" s="4" customFormat="1" x14ac:dyDescent="0.25">
      <c r="A144" s="19" t="s">
        <v>374</v>
      </c>
      <c r="B144" s="20" t="s">
        <v>337</v>
      </c>
      <c r="C144" s="19"/>
      <c r="D144" s="19" t="s">
        <v>296</v>
      </c>
      <c r="E144" s="20" t="s">
        <v>357</v>
      </c>
      <c r="F144" s="19" t="s">
        <v>366</v>
      </c>
      <c r="G144" s="19" t="s">
        <v>402</v>
      </c>
      <c r="H144" s="14">
        <v>0</v>
      </c>
      <c r="I144" s="27">
        <v>1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19"/>
    </row>
    <row r="145" spans="1:28" s="4" customFormat="1" x14ac:dyDescent="0.25">
      <c r="A145" s="19" t="s">
        <v>374</v>
      </c>
      <c r="B145" s="20" t="s">
        <v>337</v>
      </c>
      <c r="C145" s="19"/>
      <c r="D145" s="19" t="s">
        <v>297</v>
      </c>
      <c r="E145" s="20" t="s">
        <v>358</v>
      </c>
      <c r="F145" s="19" t="s">
        <v>366</v>
      </c>
      <c r="G145" s="19" t="s">
        <v>402</v>
      </c>
      <c r="H145" s="14">
        <v>0</v>
      </c>
      <c r="I145" s="27" t="s">
        <v>308</v>
      </c>
      <c r="J145" s="27">
        <v>1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1</v>
      </c>
      <c r="R145" s="27">
        <v>1</v>
      </c>
      <c r="S145" s="27">
        <v>1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19"/>
    </row>
    <row r="146" spans="1:28" s="4" customFormat="1" x14ac:dyDescent="0.25">
      <c r="A146" s="19" t="s">
        <v>374</v>
      </c>
      <c r="B146" s="20" t="s">
        <v>337</v>
      </c>
      <c r="C146" s="19"/>
      <c r="D146" s="19" t="s">
        <v>298</v>
      </c>
      <c r="E146" s="45" t="s">
        <v>584</v>
      </c>
      <c r="F146" s="19" t="s">
        <v>364</v>
      </c>
      <c r="G146" s="19" t="s">
        <v>402</v>
      </c>
      <c r="H146" s="14">
        <v>0</v>
      </c>
      <c r="I146" s="27">
        <v>1</v>
      </c>
      <c r="J146" s="27">
        <v>1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1</v>
      </c>
      <c r="W146" s="27">
        <v>0</v>
      </c>
      <c r="X146" s="27">
        <v>0</v>
      </c>
      <c r="Y146" s="27">
        <v>0</v>
      </c>
      <c r="Z146" s="27">
        <v>0</v>
      </c>
      <c r="AA146" s="27">
        <v>1</v>
      </c>
      <c r="AB146" s="19"/>
    </row>
    <row r="147" spans="1:28" s="4" customFormat="1" x14ac:dyDescent="0.25">
      <c r="A147" s="19" t="s">
        <v>374</v>
      </c>
      <c r="B147" s="20" t="s">
        <v>337</v>
      </c>
      <c r="C147" s="19"/>
      <c r="D147" s="19" t="s">
        <v>305</v>
      </c>
      <c r="E147" s="20" t="s">
        <v>358</v>
      </c>
      <c r="F147" s="19" t="s">
        <v>366</v>
      </c>
      <c r="G147" s="19" t="s">
        <v>402</v>
      </c>
      <c r="H147" s="14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1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19"/>
    </row>
    <row r="148" spans="1:28" s="4" customFormat="1" x14ac:dyDescent="0.25">
      <c r="A148" s="19" t="s">
        <v>374</v>
      </c>
      <c r="B148" s="20" t="s">
        <v>337</v>
      </c>
      <c r="C148" s="19"/>
      <c r="D148" s="19" t="s">
        <v>578</v>
      </c>
      <c r="E148" s="20" t="s">
        <v>357</v>
      </c>
      <c r="F148" s="37" t="s">
        <v>366</v>
      </c>
      <c r="G148" s="19" t="s">
        <v>402</v>
      </c>
      <c r="H148" s="14">
        <v>0</v>
      </c>
      <c r="I148" s="27">
        <v>1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19"/>
    </row>
    <row r="149" spans="1:28" s="4" customFormat="1" x14ac:dyDescent="0.25">
      <c r="A149" s="19" t="s">
        <v>374</v>
      </c>
      <c r="B149" s="20" t="s">
        <v>337</v>
      </c>
      <c r="C149" s="19"/>
      <c r="D149" s="19" t="s">
        <v>300</v>
      </c>
      <c r="E149" s="20" t="s">
        <v>357</v>
      </c>
      <c r="F149" s="19" t="s">
        <v>366</v>
      </c>
      <c r="G149" s="19" t="s">
        <v>402</v>
      </c>
      <c r="H149" s="14">
        <v>0</v>
      </c>
      <c r="I149" s="27">
        <v>1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19"/>
    </row>
    <row r="150" spans="1:28" s="4" customFormat="1" x14ac:dyDescent="0.25">
      <c r="A150" s="19" t="s">
        <v>374</v>
      </c>
      <c r="B150" s="20" t="s">
        <v>337</v>
      </c>
      <c r="C150" s="19"/>
      <c r="D150" s="19" t="s">
        <v>299</v>
      </c>
      <c r="E150" s="20" t="s">
        <v>357</v>
      </c>
      <c r="F150" s="19" t="s">
        <v>366</v>
      </c>
      <c r="G150" s="19" t="s">
        <v>402</v>
      </c>
      <c r="H150" s="14">
        <v>0</v>
      </c>
      <c r="I150" s="27">
        <v>1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19"/>
    </row>
    <row r="151" spans="1:28" s="4" customFormat="1" x14ac:dyDescent="0.25">
      <c r="A151" s="19" t="s">
        <v>374</v>
      </c>
      <c r="B151" s="20" t="s">
        <v>337</v>
      </c>
      <c r="C151" s="19"/>
      <c r="D151" s="19" t="s">
        <v>234</v>
      </c>
      <c r="E151" s="20" t="s">
        <v>410</v>
      </c>
      <c r="F151" s="19" t="s">
        <v>366</v>
      </c>
      <c r="G151" s="19" t="s">
        <v>402</v>
      </c>
      <c r="H151" s="14">
        <v>1</v>
      </c>
      <c r="I151" s="27">
        <v>1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19" t="s">
        <v>235</v>
      </c>
    </row>
    <row r="152" spans="1:28" s="4" customFormat="1" x14ac:dyDescent="0.25">
      <c r="A152" s="19" t="s">
        <v>374</v>
      </c>
      <c r="B152" s="20" t="s">
        <v>337</v>
      </c>
      <c r="C152" s="19"/>
      <c r="D152" s="19" t="s">
        <v>236</v>
      </c>
      <c r="E152" s="20" t="s">
        <v>357</v>
      </c>
      <c r="F152" s="19" t="s">
        <v>366</v>
      </c>
      <c r="G152" s="19" t="s">
        <v>402</v>
      </c>
      <c r="H152" s="14">
        <v>0</v>
      </c>
      <c r="I152" s="27">
        <v>1</v>
      </c>
      <c r="J152" s="27">
        <v>0</v>
      </c>
      <c r="K152" s="27">
        <v>0</v>
      </c>
      <c r="L152" s="27">
        <v>1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19"/>
    </row>
    <row r="153" spans="1:28" s="4" customFormat="1" x14ac:dyDescent="0.25">
      <c r="A153" s="19" t="s">
        <v>374</v>
      </c>
      <c r="B153" s="20" t="s">
        <v>337</v>
      </c>
      <c r="C153" s="19"/>
      <c r="D153" s="19" t="s">
        <v>579</v>
      </c>
      <c r="E153" s="20" t="s">
        <v>412</v>
      </c>
      <c r="F153" s="37" t="s">
        <v>364</v>
      </c>
      <c r="G153" s="19" t="s">
        <v>402</v>
      </c>
      <c r="H153" s="14">
        <v>1</v>
      </c>
      <c r="I153" s="38" t="s">
        <v>308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1</v>
      </c>
      <c r="AB153" s="37" t="s">
        <v>580</v>
      </c>
    </row>
    <row r="154" spans="1:28" s="4" customFormat="1" x14ac:dyDescent="0.25">
      <c r="A154" s="19" t="s">
        <v>374</v>
      </c>
      <c r="B154" s="20" t="s">
        <v>337</v>
      </c>
      <c r="C154" s="19"/>
      <c r="D154" s="19" t="s">
        <v>581</v>
      </c>
      <c r="E154" s="39" t="s">
        <v>582</v>
      </c>
      <c r="F154" s="37" t="s">
        <v>366</v>
      </c>
      <c r="G154" s="19" t="s">
        <v>402</v>
      </c>
      <c r="H154" s="14">
        <v>1</v>
      </c>
      <c r="I154" s="38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37"/>
    </row>
    <row r="155" spans="1:28" s="4" customFormat="1" x14ac:dyDescent="0.25">
      <c r="A155" s="19" t="s">
        <v>374</v>
      </c>
      <c r="B155" s="20" t="s">
        <v>337</v>
      </c>
      <c r="C155" s="19"/>
      <c r="D155" s="19" t="s">
        <v>301</v>
      </c>
      <c r="E155" s="20" t="s">
        <v>412</v>
      </c>
      <c r="F155" s="20" t="s">
        <v>364</v>
      </c>
      <c r="G155" s="20" t="s">
        <v>402</v>
      </c>
      <c r="H155" s="14">
        <v>0</v>
      </c>
      <c r="I155" s="18" t="s">
        <v>311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1</v>
      </c>
      <c r="AB155" s="19" t="s">
        <v>302</v>
      </c>
    </row>
    <row r="156" spans="1:28" s="4" customFormat="1" x14ac:dyDescent="0.25">
      <c r="A156" s="19" t="s">
        <v>374</v>
      </c>
      <c r="B156" s="20" t="s">
        <v>337</v>
      </c>
      <c r="C156" s="19"/>
      <c r="D156" s="19" t="s">
        <v>307</v>
      </c>
      <c r="E156" s="20" t="s">
        <v>357</v>
      </c>
      <c r="F156" s="19" t="s">
        <v>366</v>
      </c>
      <c r="G156" s="19" t="s">
        <v>402</v>
      </c>
      <c r="H156" s="14">
        <v>0</v>
      </c>
      <c r="I156" s="27">
        <v>1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1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19"/>
    </row>
    <row r="157" spans="1:28" s="4" customFormat="1" x14ac:dyDescent="0.25">
      <c r="A157" s="19" t="s">
        <v>374</v>
      </c>
      <c r="B157" s="20" t="s">
        <v>337</v>
      </c>
      <c r="C157" s="19"/>
      <c r="D157" s="19" t="s">
        <v>303</v>
      </c>
      <c r="E157" s="20" t="s">
        <v>357</v>
      </c>
      <c r="F157" s="19" t="s">
        <v>366</v>
      </c>
      <c r="G157" s="19" t="s">
        <v>402</v>
      </c>
      <c r="H157" s="14">
        <v>0</v>
      </c>
      <c r="I157" s="27">
        <v>1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19"/>
    </row>
    <row r="158" spans="1:28" s="4" customFormat="1" x14ac:dyDescent="0.25">
      <c r="A158" s="19" t="s">
        <v>374</v>
      </c>
      <c r="B158" s="20" t="s">
        <v>337</v>
      </c>
      <c r="C158" s="19"/>
      <c r="D158" s="19" t="s">
        <v>583</v>
      </c>
      <c r="E158" s="39" t="s">
        <v>357</v>
      </c>
      <c r="F158" s="37" t="s">
        <v>366</v>
      </c>
      <c r="G158" s="19" t="s">
        <v>402</v>
      </c>
      <c r="H158" s="14">
        <v>0</v>
      </c>
      <c r="I158" s="27">
        <v>1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19"/>
    </row>
    <row r="159" spans="1:28" s="4" customFormat="1" x14ac:dyDescent="0.25">
      <c r="A159" s="19" t="s">
        <v>374</v>
      </c>
      <c r="B159" s="20" t="s">
        <v>337</v>
      </c>
      <c r="C159" s="19"/>
      <c r="D159" s="19" t="s">
        <v>306</v>
      </c>
      <c r="E159" s="20" t="s">
        <v>410</v>
      </c>
      <c r="F159" s="19" t="s">
        <v>366</v>
      </c>
      <c r="G159" s="19" t="s">
        <v>402</v>
      </c>
      <c r="H159" s="14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19"/>
    </row>
    <row r="160" spans="1:28" s="4" customFormat="1" x14ac:dyDescent="0.25">
      <c r="A160" s="19" t="s">
        <v>374</v>
      </c>
      <c r="B160" s="20" t="s">
        <v>337</v>
      </c>
      <c r="C160" s="19"/>
      <c r="D160" s="19" t="s">
        <v>304</v>
      </c>
      <c r="E160" s="20" t="s">
        <v>358</v>
      </c>
      <c r="F160" s="19" t="s">
        <v>366</v>
      </c>
      <c r="G160" s="19" t="s">
        <v>402</v>
      </c>
      <c r="H160" s="14">
        <v>0</v>
      </c>
      <c r="I160" s="18" t="s">
        <v>308</v>
      </c>
      <c r="J160" s="27">
        <v>1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19" t="s">
        <v>329</v>
      </c>
    </row>
    <row r="161" spans="1:28" s="4" customFormat="1" x14ac:dyDescent="0.25">
      <c r="A161" s="20" t="s">
        <v>375</v>
      </c>
      <c r="B161" s="20" t="s">
        <v>339</v>
      </c>
      <c r="C161" s="20"/>
      <c r="D161" s="33" t="str">
        <f>CONCATENATE(G161," (Lavanttal)")</f>
        <v>Elaeagnus sp. (Lavanttal)</v>
      </c>
      <c r="E161" s="22" t="s">
        <v>396</v>
      </c>
      <c r="F161" s="22" t="s">
        <v>396</v>
      </c>
      <c r="G161" s="22" t="s">
        <v>403</v>
      </c>
      <c r="H161" s="14">
        <v>0</v>
      </c>
      <c r="I161" s="18">
        <v>1</v>
      </c>
      <c r="J161" s="27">
        <v>1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1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1</v>
      </c>
      <c r="AB161" s="19"/>
    </row>
    <row r="162" spans="1:28" s="4" customFormat="1" x14ac:dyDescent="0.25">
      <c r="A162" s="19" t="s">
        <v>375</v>
      </c>
      <c r="B162" s="20" t="s">
        <v>339</v>
      </c>
      <c r="C162" s="19"/>
      <c r="D162" s="19" t="s">
        <v>291</v>
      </c>
      <c r="E162" s="20" t="s">
        <v>412</v>
      </c>
      <c r="F162" s="19" t="s">
        <v>364</v>
      </c>
      <c r="G162" s="19" t="s">
        <v>403</v>
      </c>
      <c r="H162" s="14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1</v>
      </c>
      <c r="AB162" s="19" t="s">
        <v>292</v>
      </c>
    </row>
    <row r="163" spans="1:28" s="4" customFormat="1" x14ac:dyDescent="0.25">
      <c r="A163" s="19" t="s">
        <v>375</v>
      </c>
      <c r="B163" s="20" t="s">
        <v>339</v>
      </c>
      <c r="C163" s="19"/>
      <c r="D163" s="19" t="s">
        <v>276</v>
      </c>
      <c r="E163" s="20" t="s">
        <v>357</v>
      </c>
      <c r="F163" s="19" t="s">
        <v>366</v>
      </c>
      <c r="G163" s="19" t="s">
        <v>403</v>
      </c>
      <c r="H163" s="14">
        <v>0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1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19" t="s">
        <v>327</v>
      </c>
    </row>
    <row r="164" spans="1:28" s="4" customFormat="1" x14ac:dyDescent="0.25">
      <c r="A164" s="19" t="s">
        <v>375</v>
      </c>
      <c r="B164" s="20" t="s">
        <v>339</v>
      </c>
      <c r="C164" s="19"/>
      <c r="D164" s="19" t="s">
        <v>288</v>
      </c>
      <c r="E164" s="20" t="s">
        <v>358</v>
      </c>
      <c r="F164" s="19" t="s">
        <v>366</v>
      </c>
      <c r="G164" s="19" t="s">
        <v>403</v>
      </c>
      <c r="H164" s="14">
        <v>0</v>
      </c>
      <c r="I164" s="27">
        <v>0</v>
      </c>
      <c r="J164" s="27">
        <v>1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1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19"/>
    </row>
    <row r="165" spans="1:28" s="4" customFormat="1" x14ac:dyDescent="0.25">
      <c r="A165" s="19" t="s">
        <v>375</v>
      </c>
      <c r="B165" s="20" t="s">
        <v>339</v>
      </c>
      <c r="C165" s="19"/>
      <c r="D165" s="19" t="s">
        <v>286</v>
      </c>
      <c r="E165" s="20" t="s">
        <v>411</v>
      </c>
      <c r="F165" s="19" t="s">
        <v>366</v>
      </c>
      <c r="G165" s="19" t="s">
        <v>403</v>
      </c>
      <c r="H165" s="14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1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19"/>
    </row>
    <row r="166" spans="1:28" s="4" customFormat="1" x14ac:dyDescent="0.25">
      <c r="A166" s="19" t="s">
        <v>375</v>
      </c>
      <c r="B166" s="20" t="s">
        <v>339</v>
      </c>
      <c r="C166" s="19"/>
      <c r="D166" s="19" t="s">
        <v>289</v>
      </c>
      <c r="E166" s="20" t="s">
        <v>357</v>
      </c>
      <c r="F166" s="19" t="s">
        <v>366</v>
      </c>
      <c r="G166" s="19" t="s">
        <v>403</v>
      </c>
      <c r="H166" s="14">
        <v>0</v>
      </c>
      <c r="I166" s="27">
        <v>1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19" t="s">
        <v>290</v>
      </c>
    </row>
    <row r="167" spans="1:28" s="4" customFormat="1" x14ac:dyDescent="0.25">
      <c r="A167" s="19" t="s">
        <v>375</v>
      </c>
      <c r="B167" s="20" t="s">
        <v>339</v>
      </c>
      <c r="C167" s="19"/>
      <c r="D167" s="19" t="s">
        <v>277</v>
      </c>
      <c r="E167" s="20" t="s">
        <v>357</v>
      </c>
      <c r="F167" s="19" t="s">
        <v>366</v>
      </c>
      <c r="G167" s="19" t="s">
        <v>403</v>
      </c>
      <c r="H167" s="14">
        <v>0</v>
      </c>
      <c r="I167" s="27">
        <v>1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19"/>
    </row>
    <row r="168" spans="1:28" s="4" customFormat="1" x14ac:dyDescent="0.25">
      <c r="A168" s="19" t="s">
        <v>375</v>
      </c>
      <c r="B168" s="20" t="s">
        <v>339</v>
      </c>
      <c r="C168" s="19"/>
      <c r="D168" s="19" t="s">
        <v>285</v>
      </c>
      <c r="E168" s="20" t="s">
        <v>411</v>
      </c>
      <c r="F168" s="19" t="s">
        <v>366</v>
      </c>
      <c r="G168" s="19" t="s">
        <v>403</v>
      </c>
      <c r="H168" s="14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1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19"/>
    </row>
    <row r="169" spans="1:28" s="4" customFormat="1" x14ac:dyDescent="0.25">
      <c r="A169" s="19" t="s">
        <v>375</v>
      </c>
      <c r="B169" s="20" t="s">
        <v>339</v>
      </c>
      <c r="C169" s="19"/>
      <c r="D169" s="19" t="s">
        <v>278</v>
      </c>
      <c r="E169" s="20" t="s">
        <v>358</v>
      </c>
      <c r="F169" s="20" t="s">
        <v>366</v>
      </c>
      <c r="G169" s="20" t="s">
        <v>403</v>
      </c>
      <c r="H169" s="14">
        <v>0</v>
      </c>
      <c r="I169" s="27">
        <v>1</v>
      </c>
      <c r="J169" s="27">
        <v>1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19" t="s">
        <v>279</v>
      </c>
    </row>
    <row r="170" spans="1:28" s="4" customFormat="1" x14ac:dyDescent="0.25">
      <c r="A170" s="19" t="s">
        <v>375</v>
      </c>
      <c r="B170" s="20" t="s">
        <v>339</v>
      </c>
      <c r="C170" s="19"/>
      <c r="D170" s="19" t="s">
        <v>280</v>
      </c>
      <c r="E170" s="20" t="s">
        <v>358</v>
      </c>
      <c r="F170" s="19" t="s">
        <v>366</v>
      </c>
      <c r="G170" s="19" t="s">
        <v>403</v>
      </c>
      <c r="H170" s="14">
        <v>0</v>
      </c>
      <c r="I170" s="27">
        <v>1</v>
      </c>
      <c r="J170" s="27">
        <v>1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19"/>
    </row>
    <row r="171" spans="1:28" s="4" customFormat="1" x14ac:dyDescent="0.25">
      <c r="A171" s="19" t="s">
        <v>375</v>
      </c>
      <c r="B171" s="20" t="s">
        <v>339</v>
      </c>
      <c r="C171" s="19"/>
      <c r="D171" s="19" t="s">
        <v>284</v>
      </c>
      <c r="E171" s="20" t="s">
        <v>357</v>
      </c>
      <c r="F171" s="20" t="s">
        <v>366</v>
      </c>
      <c r="G171" s="20" t="s">
        <v>403</v>
      </c>
      <c r="H171" s="14">
        <v>0</v>
      </c>
      <c r="I171" s="18" t="s">
        <v>311</v>
      </c>
      <c r="J171" s="27" t="s">
        <v>308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1</v>
      </c>
      <c r="Q171" s="27">
        <v>1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19" t="s">
        <v>328</v>
      </c>
    </row>
    <row r="172" spans="1:28" s="4" customFormat="1" x14ac:dyDescent="0.25">
      <c r="A172" s="19" t="s">
        <v>375</v>
      </c>
      <c r="B172" s="20" t="s">
        <v>339</v>
      </c>
      <c r="C172" s="19"/>
      <c r="D172" s="19" t="s">
        <v>281</v>
      </c>
      <c r="E172" s="20" t="s">
        <v>357</v>
      </c>
      <c r="F172" s="19" t="s">
        <v>366</v>
      </c>
      <c r="G172" s="19" t="s">
        <v>403</v>
      </c>
      <c r="H172" s="14">
        <v>0</v>
      </c>
      <c r="I172" s="27">
        <v>1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1</v>
      </c>
      <c r="Q172" s="27">
        <v>1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19"/>
    </row>
    <row r="173" spans="1:28" s="4" customFormat="1" x14ac:dyDescent="0.25">
      <c r="A173" s="19" t="s">
        <v>375</v>
      </c>
      <c r="B173" s="20" t="s">
        <v>339</v>
      </c>
      <c r="C173" s="19"/>
      <c r="D173" s="19" t="s">
        <v>293</v>
      </c>
      <c r="E173" s="20" t="s">
        <v>412</v>
      </c>
      <c r="F173" s="19" t="s">
        <v>364</v>
      </c>
      <c r="G173" s="19" t="s">
        <v>403</v>
      </c>
      <c r="H173" s="14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1</v>
      </c>
      <c r="AB173" s="19"/>
    </row>
    <row r="174" spans="1:28" s="4" customFormat="1" x14ac:dyDescent="0.25">
      <c r="A174" s="19" t="s">
        <v>375</v>
      </c>
      <c r="B174" s="20" t="s">
        <v>339</v>
      </c>
      <c r="C174" s="19"/>
      <c r="D174" s="19" t="s">
        <v>282</v>
      </c>
      <c r="E174" s="20" t="s">
        <v>357</v>
      </c>
      <c r="F174" s="19" t="s">
        <v>366</v>
      </c>
      <c r="G174" s="19" t="s">
        <v>403</v>
      </c>
      <c r="H174" s="14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19"/>
    </row>
    <row r="175" spans="1:28" s="4" customFormat="1" x14ac:dyDescent="0.25">
      <c r="A175" s="19" t="s">
        <v>375</v>
      </c>
      <c r="B175" s="20" t="s">
        <v>339</v>
      </c>
      <c r="C175" s="19"/>
      <c r="D175" s="19" t="s">
        <v>294</v>
      </c>
      <c r="E175" s="20" t="s">
        <v>357</v>
      </c>
      <c r="F175" s="19" t="s">
        <v>366</v>
      </c>
      <c r="G175" s="19" t="s">
        <v>403</v>
      </c>
      <c r="H175" s="14">
        <v>0</v>
      </c>
      <c r="I175" s="27">
        <v>1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19"/>
    </row>
    <row r="176" spans="1:28" s="4" customFormat="1" x14ac:dyDescent="0.25">
      <c r="A176" s="19" t="s">
        <v>375</v>
      </c>
      <c r="B176" s="20" t="s">
        <v>339</v>
      </c>
      <c r="C176" s="19"/>
      <c r="D176" s="19" t="s">
        <v>287</v>
      </c>
      <c r="E176" s="20" t="s">
        <v>358</v>
      </c>
      <c r="F176" s="19" t="s">
        <v>366</v>
      </c>
      <c r="G176" s="19" t="s">
        <v>403</v>
      </c>
      <c r="H176" s="14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19"/>
    </row>
    <row r="177" spans="1:28" s="4" customFormat="1" x14ac:dyDescent="0.25">
      <c r="A177" s="19" t="s">
        <v>375</v>
      </c>
      <c r="B177" s="20" t="s">
        <v>339</v>
      </c>
      <c r="C177" s="19"/>
      <c r="D177" s="19" t="s">
        <v>283</v>
      </c>
      <c r="E177" s="20" t="s">
        <v>358</v>
      </c>
      <c r="F177" s="19" t="s">
        <v>366</v>
      </c>
      <c r="G177" s="19" t="s">
        <v>403</v>
      </c>
      <c r="H177" s="14">
        <v>0</v>
      </c>
      <c r="I177" s="27">
        <v>1</v>
      </c>
      <c r="J177" s="27">
        <v>1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19"/>
    </row>
    <row r="178" spans="1:28" s="4" customFormat="1" x14ac:dyDescent="0.25">
      <c r="A178" s="20" t="s">
        <v>376</v>
      </c>
      <c r="B178" s="20" t="s">
        <v>336</v>
      </c>
      <c r="C178" s="20"/>
      <c r="D178" s="33" t="str">
        <f>CONCATENATE(G178," (Lavanttal)")</f>
        <v>Castanea sp. (Lavanttal)</v>
      </c>
      <c r="E178" s="22" t="s">
        <v>396</v>
      </c>
      <c r="F178" s="22" t="s">
        <v>396</v>
      </c>
      <c r="G178" s="22" t="s">
        <v>392</v>
      </c>
      <c r="H178" s="14">
        <f t="shared" ref="H178:AA178" si="5">MAX(H179:H186)</f>
        <v>0</v>
      </c>
      <c r="I178" s="27">
        <f t="shared" si="5"/>
        <v>1</v>
      </c>
      <c r="J178" s="27">
        <f t="shared" si="5"/>
        <v>1</v>
      </c>
      <c r="K178" s="27">
        <f t="shared" si="5"/>
        <v>0</v>
      </c>
      <c r="L178" s="27">
        <f t="shared" si="5"/>
        <v>0</v>
      </c>
      <c r="M178" s="18">
        <f t="shared" si="5"/>
        <v>0</v>
      </c>
      <c r="N178" s="27">
        <f t="shared" si="5"/>
        <v>0</v>
      </c>
      <c r="O178" s="27">
        <f t="shared" si="5"/>
        <v>0</v>
      </c>
      <c r="P178" s="27">
        <f t="shared" si="5"/>
        <v>0</v>
      </c>
      <c r="Q178" s="27">
        <f t="shared" si="5"/>
        <v>1</v>
      </c>
      <c r="R178" s="27">
        <f t="shared" si="5"/>
        <v>1</v>
      </c>
      <c r="S178" s="27">
        <f t="shared" si="5"/>
        <v>0</v>
      </c>
      <c r="T178" s="27">
        <f t="shared" si="5"/>
        <v>0</v>
      </c>
      <c r="U178" s="27">
        <f t="shared" si="5"/>
        <v>0</v>
      </c>
      <c r="V178" s="27">
        <f t="shared" si="5"/>
        <v>1</v>
      </c>
      <c r="W178" s="27">
        <f t="shared" si="5"/>
        <v>1</v>
      </c>
      <c r="X178" s="27">
        <f t="shared" si="5"/>
        <v>0</v>
      </c>
      <c r="Y178" s="27">
        <f t="shared" si="5"/>
        <v>0</v>
      </c>
      <c r="Z178" s="27">
        <f t="shared" si="5"/>
        <v>0</v>
      </c>
      <c r="AA178" s="27">
        <f t="shared" si="5"/>
        <v>0</v>
      </c>
      <c r="AB178" s="19"/>
    </row>
    <row r="179" spans="1:28" s="4" customFormat="1" x14ac:dyDescent="0.25">
      <c r="A179" s="19" t="s">
        <v>376</v>
      </c>
      <c r="B179" s="20" t="s">
        <v>336</v>
      </c>
      <c r="C179" s="19"/>
      <c r="D179" s="19" t="s">
        <v>103</v>
      </c>
      <c r="E179" s="20" t="s">
        <v>358</v>
      </c>
      <c r="F179" s="19" t="s">
        <v>366</v>
      </c>
      <c r="G179" s="19" t="s">
        <v>392</v>
      </c>
      <c r="H179" s="14">
        <v>0</v>
      </c>
      <c r="I179" s="27">
        <v>1</v>
      </c>
      <c r="J179" s="27">
        <v>1</v>
      </c>
      <c r="K179" s="27">
        <v>0</v>
      </c>
      <c r="L179" s="27">
        <v>0</v>
      </c>
      <c r="M179" s="18" t="s">
        <v>311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19" t="s">
        <v>104</v>
      </c>
    </row>
    <row r="180" spans="1:28" s="4" customFormat="1" x14ac:dyDescent="0.25">
      <c r="A180" s="19" t="s">
        <v>376</v>
      </c>
      <c r="B180" s="20" t="s">
        <v>336</v>
      </c>
      <c r="C180" s="19"/>
      <c r="D180" s="19" t="s">
        <v>57</v>
      </c>
      <c r="E180" s="20" t="s">
        <v>358</v>
      </c>
      <c r="F180" s="19" t="s">
        <v>366</v>
      </c>
      <c r="G180" s="19" t="s">
        <v>392</v>
      </c>
      <c r="H180" s="14">
        <v>0</v>
      </c>
      <c r="I180" s="27">
        <v>1</v>
      </c>
      <c r="J180" s="27">
        <v>1</v>
      </c>
      <c r="K180" s="27">
        <v>0</v>
      </c>
      <c r="L180" s="27">
        <v>0</v>
      </c>
      <c r="M180" s="18" t="s">
        <v>311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19" t="s">
        <v>58</v>
      </c>
    </row>
    <row r="181" spans="1:28" s="4" customFormat="1" x14ac:dyDescent="0.25">
      <c r="A181" s="19" t="s">
        <v>376</v>
      </c>
      <c r="B181" s="20" t="s">
        <v>336</v>
      </c>
      <c r="C181" s="19"/>
      <c r="D181" s="19" t="s">
        <v>99</v>
      </c>
      <c r="E181" s="20" t="s">
        <v>358</v>
      </c>
      <c r="F181" s="19" t="s">
        <v>366</v>
      </c>
      <c r="G181" s="19" t="s">
        <v>392</v>
      </c>
      <c r="H181" s="14">
        <v>0</v>
      </c>
      <c r="I181" s="27">
        <v>1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19"/>
    </row>
    <row r="182" spans="1:28" s="4" customFormat="1" x14ac:dyDescent="0.25">
      <c r="A182" s="19" t="s">
        <v>376</v>
      </c>
      <c r="B182" s="20" t="s">
        <v>336</v>
      </c>
      <c r="C182" s="19"/>
      <c r="D182" s="19" t="s">
        <v>100</v>
      </c>
      <c r="E182" s="20" t="s">
        <v>358</v>
      </c>
      <c r="F182" s="20" t="s">
        <v>366</v>
      </c>
      <c r="G182" s="20" t="s">
        <v>392</v>
      </c>
      <c r="H182" s="14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18" t="s">
        <v>308</v>
      </c>
      <c r="Q182" s="27">
        <v>1</v>
      </c>
      <c r="R182" s="27">
        <v>1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19" t="s">
        <v>319</v>
      </c>
    </row>
    <row r="183" spans="1:28" s="4" customFormat="1" x14ac:dyDescent="0.25">
      <c r="A183" s="19" t="s">
        <v>376</v>
      </c>
      <c r="B183" s="20" t="s">
        <v>336</v>
      </c>
      <c r="C183" s="19"/>
      <c r="D183" s="19" t="s">
        <v>105</v>
      </c>
      <c r="E183" s="20" t="s">
        <v>357</v>
      </c>
      <c r="F183" s="19" t="s">
        <v>366</v>
      </c>
      <c r="G183" s="19" t="s">
        <v>392</v>
      </c>
      <c r="H183" s="14">
        <v>0</v>
      </c>
      <c r="I183" s="27">
        <v>1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19"/>
    </row>
    <row r="184" spans="1:28" s="4" customFormat="1" x14ac:dyDescent="0.25">
      <c r="A184" s="19" t="s">
        <v>376</v>
      </c>
      <c r="B184" s="20" t="s">
        <v>336</v>
      </c>
      <c r="C184" s="19"/>
      <c r="D184" s="19" t="s">
        <v>101</v>
      </c>
      <c r="E184" s="20" t="s">
        <v>357</v>
      </c>
      <c r="F184" s="19" t="s">
        <v>366</v>
      </c>
      <c r="G184" s="19" t="s">
        <v>392</v>
      </c>
      <c r="H184" s="14">
        <v>0</v>
      </c>
      <c r="I184" s="27">
        <v>1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19"/>
    </row>
    <row r="185" spans="1:28" s="4" customFormat="1" x14ac:dyDescent="0.25">
      <c r="A185" s="19" t="s">
        <v>376</v>
      </c>
      <c r="B185" s="20" t="s">
        <v>336</v>
      </c>
      <c r="C185" s="19"/>
      <c r="D185" s="19" t="s">
        <v>67</v>
      </c>
      <c r="E185" s="20" t="s">
        <v>358</v>
      </c>
      <c r="F185" s="19" t="s">
        <v>364</v>
      </c>
      <c r="G185" s="19" t="s">
        <v>392</v>
      </c>
      <c r="H185" s="14">
        <v>0</v>
      </c>
      <c r="I185" s="27">
        <v>1</v>
      </c>
      <c r="J185" s="27">
        <v>1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1</v>
      </c>
      <c r="W185" s="27">
        <v>1</v>
      </c>
      <c r="X185" s="27">
        <v>0</v>
      </c>
      <c r="Y185" s="27">
        <v>0</v>
      </c>
      <c r="Z185" s="27">
        <v>0</v>
      </c>
      <c r="AA185" s="27">
        <v>0</v>
      </c>
      <c r="AB185" s="19" t="s">
        <v>68</v>
      </c>
    </row>
    <row r="186" spans="1:28" s="4" customFormat="1" x14ac:dyDescent="0.25">
      <c r="A186" s="19" t="s">
        <v>376</v>
      </c>
      <c r="B186" s="20" t="s">
        <v>336</v>
      </c>
      <c r="C186" s="19"/>
      <c r="D186" s="19" t="s">
        <v>102</v>
      </c>
      <c r="E186" s="20" t="s">
        <v>358</v>
      </c>
      <c r="F186" s="19" t="s">
        <v>366</v>
      </c>
      <c r="G186" s="19" t="s">
        <v>392</v>
      </c>
      <c r="H186" s="14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1</v>
      </c>
      <c r="R186" s="27">
        <v>0</v>
      </c>
      <c r="S186" s="18" t="s">
        <v>311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19" t="s">
        <v>320</v>
      </c>
    </row>
    <row r="187" spans="1:28" s="4" customFormat="1" x14ac:dyDescent="0.25">
      <c r="A187" s="20" t="s">
        <v>376</v>
      </c>
      <c r="B187" s="20" t="s">
        <v>340</v>
      </c>
      <c r="C187" s="20"/>
      <c r="D187" s="33" t="str">
        <f>CONCATENATE(G187," (Lavanttal)")</f>
        <v>Fagus sp. (Lavanttal)</v>
      </c>
      <c r="E187" s="22" t="s">
        <v>396</v>
      </c>
      <c r="F187" s="22" t="s">
        <v>396</v>
      </c>
      <c r="G187" s="22" t="s">
        <v>393</v>
      </c>
      <c r="H187" s="14">
        <f t="shared" ref="H187:AA187" si="6">MAX(H188:H196)</f>
        <v>0</v>
      </c>
      <c r="I187" s="27">
        <f t="shared" si="6"/>
        <v>1</v>
      </c>
      <c r="J187" s="27">
        <f t="shared" si="6"/>
        <v>1</v>
      </c>
      <c r="K187" s="27">
        <f t="shared" si="6"/>
        <v>0</v>
      </c>
      <c r="L187" s="27">
        <f t="shared" si="6"/>
        <v>0</v>
      </c>
      <c r="M187" s="27">
        <f t="shared" si="6"/>
        <v>1</v>
      </c>
      <c r="N187" s="27">
        <f t="shared" si="6"/>
        <v>0</v>
      </c>
      <c r="O187" s="27">
        <f t="shared" si="6"/>
        <v>0</v>
      </c>
      <c r="P187" s="27">
        <f t="shared" si="6"/>
        <v>0</v>
      </c>
      <c r="Q187" s="27">
        <f t="shared" si="6"/>
        <v>0</v>
      </c>
      <c r="R187" s="27">
        <f t="shared" si="6"/>
        <v>0</v>
      </c>
      <c r="S187" s="18">
        <f t="shared" si="6"/>
        <v>0</v>
      </c>
      <c r="T187" s="27">
        <f t="shared" si="6"/>
        <v>0</v>
      </c>
      <c r="U187" s="27">
        <f t="shared" si="6"/>
        <v>0</v>
      </c>
      <c r="V187" s="27">
        <f t="shared" si="6"/>
        <v>0</v>
      </c>
      <c r="W187" s="27">
        <f t="shared" si="6"/>
        <v>0</v>
      </c>
      <c r="X187" s="27">
        <f t="shared" si="6"/>
        <v>0</v>
      </c>
      <c r="Y187" s="27">
        <f t="shared" si="6"/>
        <v>0</v>
      </c>
      <c r="Z187" s="27">
        <f t="shared" si="6"/>
        <v>0</v>
      </c>
      <c r="AA187" s="27">
        <f t="shared" si="6"/>
        <v>0</v>
      </c>
      <c r="AB187" s="19"/>
    </row>
    <row r="188" spans="1:28" s="4" customFormat="1" x14ac:dyDescent="0.25">
      <c r="A188" s="19" t="s">
        <v>376</v>
      </c>
      <c r="B188" s="20" t="s">
        <v>340</v>
      </c>
      <c r="C188" s="19"/>
      <c r="D188" s="19" t="s">
        <v>50</v>
      </c>
      <c r="E188" s="20" t="s">
        <v>358</v>
      </c>
      <c r="F188" s="19" t="s">
        <v>366</v>
      </c>
      <c r="G188" s="19" t="s">
        <v>393</v>
      </c>
      <c r="H188" s="14">
        <v>0</v>
      </c>
      <c r="I188" s="18" t="s">
        <v>311</v>
      </c>
      <c r="J188" s="27">
        <v>1</v>
      </c>
      <c r="K188" s="27">
        <v>0</v>
      </c>
      <c r="L188" s="27">
        <v>0</v>
      </c>
      <c r="M188" s="27">
        <v>1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19" t="s">
        <v>51</v>
      </c>
    </row>
    <row r="189" spans="1:28" s="4" customFormat="1" x14ac:dyDescent="0.25">
      <c r="A189" s="19" t="s">
        <v>376</v>
      </c>
      <c r="B189" s="20" t="s">
        <v>340</v>
      </c>
      <c r="C189" s="19"/>
      <c r="D189" s="19" t="s">
        <v>96</v>
      </c>
      <c r="E189" s="20" t="s">
        <v>358</v>
      </c>
      <c r="F189" s="19" t="s">
        <v>366</v>
      </c>
      <c r="G189" s="19" t="s">
        <v>393</v>
      </c>
      <c r="H189" s="14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19"/>
    </row>
    <row r="190" spans="1:28" s="4" customFormat="1" x14ac:dyDescent="0.25">
      <c r="A190" s="19" t="s">
        <v>376</v>
      </c>
      <c r="B190" s="20" t="s">
        <v>340</v>
      </c>
      <c r="C190" s="19"/>
      <c r="D190" s="19" t="s">
        <v>52</v>
      </c>
      <c r="E190" s="20" t="s">
        <v>358</v>
      </c>
      <c r="F190" s="19" t="s">
        <v>366</v>
      </c>
      <c r="G190" s="19" t="s">
        <v>393</v>
      </c>
      <c r="H190" s="14">
        <v>0</v>
      </c>
      <c r="I190" s="27">
        <v>1</v>
      </c>
      <c r="J190" s="27">
        <v>1</v>
      </c>
      <c r="K190" s="27">
        <v>0</v>
      </c>
      <c r="L190" s="27">
        <v>0</v>
      </c>
      <c r="M190" s="27">
        <v>1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19"/>
    </row>
    <row r="191" spans="1:28" s="4" customFormat="1" x14ac:dyDescent="0.25">
      <c r="A191" s="19" t="s">
        <v>376</v>
      </c>
      <c r="B191" s="20" t="s">
        <v>340</v>
      </c>
      <c r="C191" s="19"/>
      <c r="D191" s="19" t="s">
        <v>94</v>
      </c>
      <c r="E191" s="20" t="s">
        <v>358</v>
      </c>
      <c r="F191" s="19" t="s">
        <v>366</v>
      </c>
      <c r="G191" s="19" t="s">
        <v>393</v>
      </c>
      <c r="H191" s="14">
        <v>0</v>
      </c>
      <c r="I191" s="27">
        <v>0</v>
      </c>
      <c r="J191" s="27">
        <v>1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19"/>
    </row>
    <row r="192" spans="1:28" s="4" customFormat="1" x14ac:dyDescent="0.25">
      <c r="A192" s="19" t="s">
        <v>376</v>
      </c>
      <c r="B192" s="20" t="s">
        <v>340</v>
      </c>
      <c r="C192" s="19"/>
      <c r="D192" s="19" t="s">
        <v>97</v>
      </c>
      <c r="E192" s="20" t="s">
        <v>358</v>
      </c>
      <c r="F192" s="19" t="s">
        <v>366</v>
      </c>
      <c r="G192" s="19" t="s">
        <v>393</v>
      </c>
      <c r="H192" s="14">
        <v>0</v>
      </c>
      <c r="I192" s="27">
        <v>0</v>
      </c>
      <c r="J192" s="27">
        <v>1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19"/>
    </row>
    <row r="193" spans="1:28" s="4" customFormat="1" x14ac:dyDescent="0.25">
      <c r="A193" s="19" t="s">
        <v>376</v>
      </c>
      <c r="B193" s="20" t="s">
        <v>340</v>
      </c>
      <c r="C193" s="19"/>
      <c r="D193" s="19" t="s">
        <v>53</v>
      </c>
      <c r="E193" s="20" t="s">
        <v>358</v>
      </c>
      <c r="F193" s="19" t="s">
        <v>366</v>
      </c>
      <c r="G193" s="19" t="s">
        <v>393</v>
      </c>
      <c r="H193" s="14">
        <v>0</v>
      </c>
      <c r="I193" s="27">
        <v>1</v>
      </c>
      <c r="J193" s="27">
        <v>1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19" t="s">
        <v>54</v>
      </c>
    </row>
    <row r="194" spans="1:28" s="4" customFormat="1" x14ac:dyDescent="0.25">
      <c r="A194" s="19" t="s">
        <v>376</v>
      </c>
      <c r="B194" s="20" t="s">
        <v>340</v>
      </c>
      <c r="C194" s="19"/>
      <c r="D194" s="19" t="s">
        <v>95</v>
      </c>
      <c r="E194" s="20" t="s">
        <v>358</v>
      </c>
      <c r="F194" s="19" t="s">
        <v>366</v>
      </c>
      <c r="G194" s="19" t="s">
        <v>393</v>
      </c>
      <c r="H194" s="14">
        <v>0</v>
      </c>
      <c r="I194" s="27">
        <v>1</v>
      </c>
      <c r="J194" s="27">
        <v>1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19"/>
    </row>
    <row r="195" spans="1:28" s="4" customFormat="1" x14ac:dyDescent="0.25">
      <c r="A195" s="19" t="s">
        <v>376</v>
      </c>
      <c r="B195" s="20" t="s">
        <v>340</v>
      </c>
      <c r="C195" s="19"/>
      <c r="D195" s="19" t="s">
        <v>98</v>
      </c>
      <c r="E195" s="20" t="s">
        <v>358</v>
      </c>
      <c r="F195" s="19" t="s">
        <v>366</v>
      </c>
      <c r="G195" s="19" t="s">
        <v>393</v>
      </c>
      <c r="H195" s="14">
        <v>0</v>
      </c>
      <c r="I195" s="27">
        <v>0</v>
      </c>
      <c r="J195" s="27">
        <v>1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19" t="s">
        <v>316</v>
      </c>
    </row>
    <row r="196" spans="1:28" s="4" customFormat="1" x14ac:dyDescent="0.25">
      <c r="A196" s="19" t="s">
        <v>376</v>
      </c>
      <c r="B196" s="20" t="s">
        <v>340</v>
      </c>
      <c r="C196" s="19"/>
      <c r="D196" s="19" t="s">
        <v>55</v>
      </c>
      <c r="E196" s="20" t="s">
        <v>358</v>
      </c>
      <c r="F196" s="19" t="s">
        <v>366</v>
      </c>
      <c r="G196" s="19" t="s">
        <v>393</v>
      </c>
      <c r="H196" s="14">
        <v>0</v>
      </c>
      <c r="I196" s="27">
        <v>1</v>
      </c>
      <c r="J196" s="27">
        <v>1</v>
      </c>
      <c r="K196" s="27">
        <v>0</v>
      </c>
      <c r="L196" s="27">
        <v>0</v>
      </c>
      <c r="M196" s="27">
        <v>1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19"/>
    </row>
    <row r="197" spans="1:28" x14ac:dyDescent="0.25">
      <c r="A197" s="20" t="s">
        <v>376</v>
      </c>
      <c r="B197" s="20" t="s">
        <v>346</v>
      </c>
      <c r="C197" s="20" t="s">
        <v>453</v>
      </c>
      <c r="D197" s="33" t="s">
        <v>420</v>
      </c>
      <c r="E197" s="22" t="s">
        <v>396</v>
      </c>
      <c r="F197" s="22" t="s">
        <v>396</v>
      </c>
      <c r="G197" s="22" t="s">
        <v>394</v>
      </c>
      <c r="H197" s="14">
        <v>0</v>
      </c>
      <c r="I197" s="27">
        <v>1</v>
      </c>
      <c r="J197" s="27">
        <v>1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1</v>
      </c>
      <c r="Q197" s="27">
        <v>1</v>
      </c>
      <c r="R197" s="27">
        <v>1</v>
      </c>
      <c r="S197" s="27">
        <v>0</v>
      </c>
      <c r="T197" s="27">
        <v>0</v>
      </c>
      <c r="U197" s="27">
        <v>0</v>
      </c>
      <c r="V197" s="27">
        <v>1</v>
      </c>
      <c r="W197" s="27">
        <v>1</v>
      </c>
      <c r="X197" s="27">
        <v>1</v>
      </c>
      <c r="Y197" s="27">
        <v>1</v>
      </c>
      <c r="Z197" s="27">
        <v>0</v>
      </c>
      <c r="AA197" s="27">
        <v>1</v>
      </c>
      <c r="AB197" s="28"/>
    </row>
    <row r="198" spans="1:28" x14ac:dyDescent="0.25">
      <c r="A198" s="9" t="s">
        <v>376</v>
      </c>
      <c r="B198" s="9" t="s">
        <v>346</v>
      </c>
      <c r="C198" s="9" t="s">
        <v>453</v>
      </c>
      <c r="D198" s="9" t="s">
        <v>443</v>
      </c>
      <c r="E198" s="29" t="s">
        <v>358</v>
      </c>
      <c r="F198" s="9" t="s">
        <v>366</v>
      </c>
      <c r="G198" s="9" t="s">
        <v>394</v>
      </c>
      <c r="H198" s="14">
        <v>0</v>
      </c>
      <c r="I198" s="27">
        <v>1</v>
      </c>
      <c r="J198" s="27">
        <v>1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7">
        <v>1</v>
      </c>
      <c r="Q198" s="27">
        <v>1</v>
      </c>
      <c r="R198" s="27">
        <v>1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5"/>
    </row>
    <row r="199" spans="1:28" x14ac:dyDescent="0.25">
      <c r="A199" s="9" t="s">
        <v>376</v>
      </c>
      <c r="B199" s="9" t="s">
        <v>346</v>
      </c>
      <c r="C199" s="9" t="s">
        <v>453</v>
      </c>
      <c r="D199" s="9" t="s">
        <v>444</v>
      </c>
      <c r="E199" s="29" t="s">
        <v>411</v>
      </c>
      <c r="F199" s="9" t="s">
        <v>364</v>
      </c>
      <c r="G199" s="9" t="s">
        <v>394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27">
        <v>1</v>
      </c>
      <c r="W199" s="14">
        <v>0</v>
      </c>
      <c r="X199" s="27">
        <v>1</v>
      </c>
      <c r="Y199" s="14">
        <v>0</v>
      </c>
      <c r="Z199" s="14">
        <v>0</v>
      </c>
      <c r="AA199" s="14">
        <v>0</v>
      </c>
      <c r="AB199" s="15"/>
    </row>
    <row r="200" spans="1:28" x14ac:dyDescent="0.25">
      <c r="A200" s="9" t="s">
        <v>376</v>
      </c>
      <c r="B200" s="9" t="s">
        <v>346</v>
      </c>
      <c r="C200" s="9" t="s">
        <v>453</v>
      </c>
      <c r="D200" s="9" t="s">
        <v>445</v>
      </c>
      <c r="E200" s="29" t="s">
        <v>358</v>
      </c>
      <c r="F200" s="40" t="s">
        <v>365</v>
      </c>
      <c r="G200" s="9" t="s">
        <v>394</v>
      </c>
      <c r="H200" s="14">
        <v>0</v>
      </c>
      <c r="I200" s="27">
        <v>1</v>
      </c>
      <c r="J200" s="27">
        <v>1</v>
      </c>
      <c r="K200" s="14">
        <v>0</v>
      </c>
      <c r="L200" s="14">
        <v>0</v>
      </c>
      <c r="M200" s="27">
        <v>1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41">
        <v>1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5"/>
    </row>
    <row r="201" spans="1:28" x14ac:dyDescent="0.25">
      <c r="A201" s="9" t="s">
        <v>376</v>
      </c>
      <c r="B201" s="9" t="s">
        <v>346</v>
      </c>
      <c r="C201" s="9" t="s">
        <v>453</v>
      </c>
      <c r="D201" s="9" t="s">
        <v>446</v>
      </c>
      <c r="E201" s="20" t="s">
        <v>358</v>
      </c>
      <c r="F201" s="9" t="s">
        <v>364</v>
      </c>
      <c r="G201" s="9" t="s">
        <v>394</v>
      </c>
      <c r="H201" s="14">
        <v>0</v>
      </c>
      <c r="I201" s="27">
        <v>1</v>
      </c>
      <c r="J201" s="27">
        <v>1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 t="s">
        <v>308</v>
      </c>
      <c r="W201" s="27">
        <v>1</v>
      </c>
      <c r="X201" s="14">
        <v>0</v>
      </c>
      <c r="Y201" s="14">
        <v>0</v>
      </c>
      <c r="Z201" s="14">
        <v>0</v>
      </c>
      <c r="AA201" s="14">
        <v>0</v>
      </c>
      <c r="AB201" s="15"/>
    </row>
    <row r="202" spans="1:28" x14ac:dyDescent="0.25">
      <c r="A202" s="9" t="s">
        <v>376</v>
      </c>
      <c r="B202" s="9" t="s">
        <v>346</v>
      </c>
      <c r="C202" s="9" t="s">
        <v>453</v>
      </c>
      <c r="D202" s="9" t="s">
        <v>447</v>
      </c>
      <c r="E202" s="20" t="s">
        <v>357</v>
      </c>
      <c r="F202" s="9" t="s">
        <v>366</v>
      </c>
      <c r="G202" s="9" t="s">
        <v>394</v>
      </c>
      <c r="H202" s="14">
        <v>0</v>
      </c>
      <c r="I202" s="27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5"/>
    </row>
    <row r="203" spans="1:28" x14ac:dyDescent="0.25">
      <c r="A203" s="9" t="s">
        <v>376</v>
      </c>
      <c r="B203" s="9" t="s">
        <v>346</v>
      </c>
      <c r="C203" s="9" t="s">
        <v>453</v>
      </c>
      <c r="D203" s="9" t="s">
        <v>448</v>
      </c>
      <c r="E203" s="29" t="s">
        <v>411</v>
      </c>
      <c r="F203" s="9" t="s">
        <v>364</v>
      </c>
      <c r="G203" s="9" t="s">
        <v>394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27">
        <v>1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5"/>
    </row>
    <row r="204" spans="1:28" x14ac:dyDescent="0.25">
      <c r="A204" s="9" t="s">
        <v>376</v>
      </c>
      <c r="B204" s="9" t="s">
        <v>346</v>
      </c>
      <c r="C204" s="9" t="s">
        <v>453</v>
      </c>
      <c r="D204" s="9" t="s">
        <v>449</v>
      </c>
      <c r="E204" s="29" t="s">
        <v>411</v>
      </c>
      <c r="F204" s="9" t="s">
        <v>364</v>
      </c>
      <c r="G204" s="9" t="s">
        <v>394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27">
        <v>1</v>
      </c>
      <c r="X204" s="14">
        <v>0</v>
      </c>
      <c r="Y204" s="14">
        <v>1</v>
      </c>
      <c r="Z204" s="14">
        <v>0</v>
      </c>
      <c r="AA204" s="27">
        <v>1</v>
      </c>
      <c r="AB204" s="15" t="s">
        <v>437</v>
      </c>
    </row>
    <row r="205" spans="1:28" x14ac:dyDescent="0.25">
      <c r="A205" s="9" t="s">
        <v>376</v>
      </c>
      <c r="B205" s="9" t="s">
        <v>346</v>
      </c>
      <c r="C205" s="9" t="s">
        <v>453</v>
      </c>
      <c r="D205" s="9" t="s">
        <v>450</v>
      </c>
      <c r="E205" s="29" t="s">
        <v>411</v>
      </c>
      <c r="F205" s="9" t="s">
        <v>364</v>
      </c>
      <c r="G205" s="9" t="s">
        <v>394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27">
        <v>1</v>
      </c>
      <c r="W205" s="27">
        <v>1</v>
      </c>
      <c r="X205" s="14">
        <v>0</v>
      </c>
      <c r="Y205" s="14">
        <v>0</v>
      </c>
      <c r="Z205" s="14">
        <v>0</v>
      </c>
      <c r="AA205" s="14">
        <v>0</v>
      </c>
      <c r="AB205" s="15"/>
    </row>
    <row r="206" spans="1:28" x14ac:dyDescent="0.25">
      <c r="A206" s="9" t="s">
        <v>376</v>
      </c>
      <c r="B206" s="9" t="s">
        <v>346</v>
      </c>
      <c r="C206" s="9" t="s">
        <v>453</v>
      </c>
      <c r="D206" s="9" t="s">
        <v>451</v>
      </c>
      <c r="E206" s="29" t="s">
        <v>411</v>
      </c>
      <c r="F206" s="9" t="s">
        <v>364</v>
      </c>
      <c r="G206" s="9" t="s">
        <v>394</v>
      </c>
      <c r="H206" s="14">
        <v>0</v>
      </c>
      <c r="I206" s="14">
        <v>0</v>
      </c>
      <c r="J206" s="16" t="s">
        <v>311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27">
        <v>1</v>
      </c>
      <c r="W206" s="27">
        <v>1</v>
      </c>
      <c r="X206" s="14">
        <v>0</v>
      </c>
      <c r="Y206" s="14">
        <v>0</v>
      </c>
      <c r="Z206" s="14">
        <v>0</v>
      </c>
      <c r="AA206" s="14">
        <v>0</v>
      </c>
      <c r="AB206" s="17" t="s">
        <v>442</v>
      </c>
    </row>
    <row r="207" spans="1:28" x14ac:dyDescent="0.25">
      <c r="A207" s="9" t="s">
        <v>376</v>
      </c>
      <c r="B207" s="9" t="s">
        <v>346</v>
      </c>
      <c r="C207" s="9" t="s">
        <v>453</v>
      </c>
      <c r="D207" s="9" t="s">
        <v>452</v>
      </c>
      <c r="E207" s="29" t="s">
        <v>358</v>
      </c>
      <c r="F207" s="9" t="s">
        <v>366</v>
      </c>
      <c r="G207" s="9" t="s">
        <v>394</v>
      </c>
      <c r="H207" s="14">
        <v>0</v>
      </c>
      <c r="I207" s="27">
        <v>1</v>
      </c>
      <c r="J207" s="27">
        <v>1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7">
        <v>1</v>
      </c>
      <c r="Q207" s="27">
        <v>1</v>
      </c>
      <c r="R207" s="27">
        <v>1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5"/>
    </row>
    <row r="208" spans="1:28" x14ac:dyDescent="0.25">
      <c r="A208" s="20" t="s">
        <v>376</v>
      </c>
      <c r="B208" s="20" t="s">
        <v>346</v>
      </c>
      <c r="C208" s="29" t="s">
        <v>454</v>
      </c>
      <c r="D208" s="33" t="s">
        <v>421</v>
      </c>
      <c r="E208" s="22" t="s">
        <v>396</v>
      </c>
      <c r="F208" s="22" t="s">
        <v>396</v>
      </c>
      <c r="G208" s="22" t="s">
        <v>397</v>
      </c>
      <c r="H208" s="14">
        <v>1</v>
      </c>
      <c r="I208" s="27">
        <v>1</v>
      </c>
      <c r="J208" s="27">
        <v>1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1</v>
      </c>
      <c r="Q208" s="27">
        <v>1</v>
      </c>
      <c r="R208" s="27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0</v>
      </c>
      <c r="AA208" s="27">
        <v>0</v>
      </c>
      <c r="AB208" s="28" t="s">
        <v>409</v>
      </c>
    </row>
    <row r="209" spans="1:28" x14ac:dyDescent="0.25">
      <c r="A209" s="9" t="s">
        <v>376</v>
      </c>
      <c r="B209" s="9" t="s">
        <v>346</v>
      </c>
      <c r="C209" s="9" t="s">
        <v>454</v>
      </c>
      <c r="D209" s="31" t="s">
        <v>478</v>
      </c>
      <c r="E209" s="31" t="s">
        <v>358</v>
      </c>
      <c r="F209" s="9" t="s">
        <v>366</v>
      </c>
      <c r="G209" s="9" t="s">
        <v>397</v>
      </c>
      <c r="H209" s="14">
        <v>0</v>
      </c>
      <c r="I209" s="27">
        <v>1</v>
      </c>
      <c r="J209" s="27">
        <v>1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32" t="s">
        <v>163</v>
      </c>
    </row>
    <row r="210" spans="1:28" x14ac:dyDescent="0.25">
      <c r="A210" s="9" t="s">
        <v>376</v>
      </c>
      <c r="B210" s="9" t="s">
        <v>346</v>
      </c>
      <c r="C210" s="9" t="s">
        <v>454</v>
      </c>
      <c r="D210" s="31" t="s">
        <v>455</v>
      </c>
      <c r="E210" s="20" t="s">
        <v>357</v>
      </c>
      <c r="F210" s="9" t="s">
        <v>366</v>
      </c>
      <c r="G210" s="9" t="s">
        <v>397</v>
      </c>
      <c r="H210" s="14">
        <v>0</v>
      </c>
      <c r="I210" s="27">
        <v>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5"/>
    </row>
    <row r="211" spans="1:28" x14ac:dyDescent="0.25">
      <c r="A211" s="9" t="s">
        <v>376</v>
      </c>
      <c r="B211" s="9" t="s">
        <v>346</v>
      </c>
      <c r="C211" s="9" t="s">
        <v>454</v>
      </c>
      <c r="D211" s="31" t="s">
        <v>571</v>
      </c>
      <c r="E211" s="31" t="s">
        <v>411</v>
      </c>
      <c r="F211" s="9" t="s">
        <v>366</v>
      </c>
      <c r="G211" s="9" t="s">
        <v>397</v>
      </c>
      <c r="H211" s="14">
        <v>0</v>
      </c>
      <c r="I211" s="14" t="s">
        <v>308</v>
      </c>
      <c r="J211" s="14" t="s">
        <v>308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7">
        <v>1</v>
      </c>
      <c r="Q211" s="27">
        <v>1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5" t="s">
        <v>425</v>
      </c>
    </row>
    <row r="212" spans="1:28" x14ac:dyDescent="0.25">
      <c r="A212" s="9" t="s">
        <v>376</v>
      </c>
      <c r="B212" s="9" t="s">
        <v>346</v>
      </c>
      <c r="C212" s="9" t="s">
        <v>454</v>
      </c>
      <c r="D212" s="31" t="s">
        <v>572</v>
      </c>
      <c r="E212" s="29" t="s">
        <v>410</v>
      </c>
      <c r="F212" s="9" t="s">
        <v>366</v>
      </c>
      <c r="G212" s="9" t="s">
        <v>397</v>
      </c>
      <c r="H212" s="14">
        <v>1</v>
      </c>
      <c r="I212" s="16" t="s">
        <v>311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7">
        <v>1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32" t="s">
        <v>427</v>
      </c>
    </row>
    <row r="213" spans="1:28" x14ac:dyDescent="0.25">
      <c r="A213" s="9" t="s">
        <v>376</v>
      </c>
      <c r="B213" s="9" t="s">
        <v>346</v>
      </c>
      <c r="C213" s="9" t="s">
        <v>454</v>
      </c>
      <c r="D213" s="31" t="s">
        <v>456</v>
      </c>
      <c r="E213" s="31" t="s">
        <v>411</v>
      </c>
      <c r="F213" s="9" t="s">
        <v>366</v>
      </c>
      <c r="G213" s="9" t="s">
        <v>397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7">
        <v>1</v>
      </c>
      <c r="Q213" s="14" t="s">
        <v>308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32" t="s">
        <v>428</v>
      </c>
    </row>
    <row r="214" spans="1:28" x14ac:dyDescent="0.25">
      <c r="A214" s="9" t="s">
        <v>376</v>
      </c>
      <c r="B214" s="9" t="s">
        <v>346</v>
      </c>
      <c r="C214" s="9" t="s">
        <v>454</v>
      </c>
      <c r="D214" s="31" t="s">
        <v>457</v>
      </c>
      <c r="E214" s="20" t="s">
        <v>357</v>
      </c>
      <c r="F214" s="9" t="s">
        <v>366</v>
      </c>
      <c r="G214" s="9" t="s">
        <v>397</v>
      </c>
      <c r="H214" s="14">
        <v>0</v>
      </c>
      <c r="I214" s="27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32" t="s">
        <v>425</v>
      </c>
    </row>
    <row r="215" spans="1:28" x14ac:dyDescent="0.25">
      <c r="A215" s="9" t="s">
        <v>376</v>
      </c>
      <c r="B215" s="9" t="s">
        <v>346</v>
      </c>
      <c r="C215" s="9" t="s">
        <v>454</v>
      </c>
      <c r="D215" s="31" t="s">
        <v>458</v>
      </c>
      <c r="E215" s="31" t="s">
        <v>358</v>
      </c>
      <c r="F215" s="9" t="s">
        <v>366</v>
      </c>
      <c r="G215" s="9" t="s">
        <v>397</v>
      </c>
      <c r="H215" s="14">
        <v>0</v>
      </c>
      <c r="I215" s="27">
        <v>1</v>
      </c>
      <c r="J215" s="27">
        <v>1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27">
        <v>1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32" t="s">
        <v>425</v>
      </c>
    </row>
    <row r="216" spans="1:28" x14ac:dyDescent="0.25">
      <c r="A216" s="9" t="s">
        <v>376</v>
      </c>
      <c r="B216" s="9" t="s">
        <v>346</v>
      </c>
      <c r="C216" s="9" t="s">
        <v>454</v>
      </c>
      <c r="D216" s="31" t="s">
        <v>459</v>
      </c>
      <c r="E216" s="31" t="s">
        <v>411</v>
      </c>
      <c r="F216" s="9" t="s">
        <v>366</v>
      </c>
      <c r="G216" s="9" t="s">
        <v>397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7">
        <v>1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32" t="s">
        <v>429</v>
      </c>
    </row>
    <row r="217" spans="1:28" x14ac:dyDescent="0.25">
      <c r="A217" s="9" t="s">
        <v>376</v>
      </c>
      <c r="B217" s="9" t="s">
        <v>346</v>
      </c>
      <c r="C217" s="9" t="s">
        <v>454</v>
      </c>
      <c r="D217" s="31" t="s">
        <v>460</v>
      </c>
      <c r="E217" s="20" t="s">
        <v>357</v>
      </c>
      <c r="F217" s="9" t="s">
        <v>366</v>
      </c>
      <c r="G217" s="9" t="s">
        <v>397</v>
      </c>
      <c r="H217" s="14">
        <v>0</v>
      </c>
      <c r="I217" s="27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7">
        <v>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5"/>
    </row>
    <row r="218" spans="1:28" x14ac:dyDescent="0.25">
      <c r="A218" s="9" t="s">
        <v>376</v>
      </c>
      <c r="B218" s="9" t="s">
        <v>346</v>
      </c>
      <c r="C218" s="9" t="s">
        <v>454</v>
      </c>
      <c r="D218" s="31" t="s">
        <v>461</v>
      </c>
      <c r="E218" s="31" t="s">
        <v>411</v>
      </c>
      <c r="F218" s="9" t="s">
        <v>366</v>
      </c>
      <c r="G218" s="9" t="s">
        <v>397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7">
        <v>1</v>
      </c>
      <c r="Q218" s="27">
        <v>1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5"/>
    </row>
    <row r="219" spans="1:28" x14ac:dyDescent="0.25">
      <c r="A219" s="9" t="s">
        <v>376</v>
      </c>
      <c r="B219" s="9" t="s">
        <v>346</v>
      </c>
      <c r="C219" s="9" t="s">
        <v>454</v>
      </c>
      <c r="D219" s="31" t="s">
        <v>462</v>
      </c>
      <c r="E219" s="20" t="s">
        <v>357</v>
      </c>
      <c r="F219" s="9" t="s">
        <v>366</v>
      </c>
      <c r="G219" s="9" t="s">
        <v>397</v>
      </c>
      <c r="H219" s="14">
        <v>0</v>
      </c>
      <c r="I219" s="27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32" t="s">
        <v>425</v>
      </c>
    </row>
    <row r="220" spans="1:28" x14ac:dyDescent="0.25">
      <c r="A220" s="9" t="s">
        <v>376</v>
      </c>
      <c r="B220" s="9" t="s">
        <v>346</v>
      </c>
      <c r="C220" s="9" t="s">
        <v>454</v>
      </c>
      <c r="D220" s="31" t="s">
        <v>463</v>
      </c>
      <c r="E220" s="31" t="s">
        <v>358</v>
      </c>
      <c r="F220" s="9" t="s">
        <v>366</v>
      </c>
      <c r="G220" s="9" t="s">
        <v>397</v>
      </c>
      <c r="H220" s="14">
        <v>0</v>
      </c>
      <c r="I220" s="27">
        <v>1</v>
      </c>
      <c r="J220" s="27">
        <v>1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27">
        <v>1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5"/>
    </row>
    <row r="221" spans="1:28" x14ac:dyDescent="0.25">
      <c r="A221" s="9" t="s">
        <v>376</v>
      </c>
      <c r="B221" s="9" t="s">
        <v>346</v>
      </c>
      <c r="C221" s="9" t="s">
        <v>454</v>
      </c>
      <c r="D221" s="31" t="s">
        <v>464</v>
      </c>
      <c r="E221" s="20" t="s">
        <v>357</v>
      </c>
      <c r="F221" s="9" t="s">
        <v>366</v>
      </c>
      <c r="G221" s="9" t="s">
        <v>397</v>
      </c>
      <c r="H221" s="14">
        <v>0</v>
      </c>
      <c r="I221" s="27">
        <v>1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6" t="s">
        <v>311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32" t="s">
        <v>544</v>
      </c>
    </row>
    <row r="222" spans="1:28" x14ac:dyDescent="0.25">
      <c r="A222" s="9" t="s">
        <v>376</v>
      </c>
      <c r="B222" s="9" t="s">
        <v>346</v>
      </c>
      <c r="C222" s="9" t="s">
        <v>454</v>
      </c>
      <c r="D222" s="31" t="s">
        <v>573</v>
      </c>
      <c r="E222" s="31" t="s">
        <v>358</v>
      </c>
      <c r="F222" s="9" t="s">
        <v>366</v>
      </c>
      <c r="G222" s="9" t="s">
        <v>397</v>
      </c>
      <c r="H222" s="14">
        <v>0</v>
      </c>
      <c r="I222" s="27">
        <v>1</v>
      </c>
      <c r="J222" s="27">
        <v>1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5"/>
    </row>
    <row r="223" spans="1:28" x14ac:dyDescent="0.25">
      <c r="A223" s="9" t="s">
        <v>376</v>
      </c>
      <c r="B223" s="9" t="s">
        <v>346</v>
      </c>
      <c r="C223" s="9" t="s">
        <v>454</v>
      </c>
      <c r="D223" s="31" t="s">
        <v>465</v>
      </c>
      <c r="E223" s="20" t="s">
        <v>357</v>
      </c>
      <c r="F223" s="9" t="s">
        <v>366</v>
      </c>
      <c r="G223" s="9" t="s">
        <v>397</v>
      </c>
      <c r="H223" s="14">
        <v>0</v>
      </c>
      <c r="I223" s="27">
        <v>1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27">
        <v>1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32" t="s">
        <v>425</v>
      </c>
    </row>
    <row r="224" spans="1:28" x14ac:dyDescent="0.25">
      <c r="A224" s="9" t="s">
        <v>376</v>
      </c>
      <c r="B224" s="9" t="s">
        <v>346</v>
      </c>
      <c r="C224" s="9" t="s">
        <v>454</v>
      </c>
      <c r="D224" s="31" t="s">
        <v>466</v>
      </c>
      <c r="E224" s="31" t="s">
        <v>358</v>
      </c>
      <c r="F224" s="9" t="s">
        <v>366</v>
      </c>
      <c r="G224" s="9" t="s">
        <v>397</v>
      </c>
      <c r="H224" s="14">
        <v>0</v>
      </c>
      <c r="I224" s="27">
        <v>1</v>
      </c>
      <c r="J224" s="27">
        <v>1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5"/>
    </row>
    <row r="225" spans="1:28" x14ac:dyDescent="0.25">
      <c r="A225" s="9" t="s">
        <v>376</v>
      </c>
      <c r="B225" s="9" t="s">
        <v>346</v>
      </c>
      <c r="C225" s="9" t="s">
        <v>454</v>
      </c>
      <c r="D225" s="31" t="s">
        <v>467</v>
      </c>
      <c r="E225" s="20" t="s">
        <v>357</v>
      </c>
      <c r="F225" s="9" t="s">
        <v>366</v>
      </c>
      <c r="G225" s="9" t="s">
        <v>397</v>
      </c>
      <c r="H225" s="14">
        <v>0</v>
      </c>
      <c r="I225" s="27">
        <v>1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6" t="s">
        <v>311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32" t="s">
        <v>542</v>
      </c>
    </row>
    <row r="226" spans="1:28" x14ac:dyDescent="0.25">
      <c r="A226" s="9" t="s">
        <v>376</v>
      </c>
      <c r="B226" s="9" t="s">
        <v>346</v>
      </c>
      <c r="C226" s="9" t="s">
        <v>454</v>
      </c>
      <c r="D226" s="31" t="s">
        <v>468</v>
      </c>
      <c r="E226" s="31" t="s">
        <v>411</v>
      </c>
      <c r="F226" s="9" t="s">
        <v>366</v>
      </c>
      <c r="G226" s="9" t="s">
        <v>397</v>
      </c>
      <c r="H226" s="14" t="s">
        <v>308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7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5"/>
    </row>
    <row r="227" spans="1:28" x14ac:dyDescent="0.25">
      <c r="A227" s="9" t="s">
        <v>376</v>
      </c>
      <c r="B227" s="9" t="s">
        <v>346</v>
      </c>
      <c r="C227" s="9" t="s">
        <v>454</v>
      </c>
      <c r="D227" s="31" t="s">
        <v>469</v>
      </c>
      <c r="E227" s="31" t="s">
        <v>411</v>
      </c>
      <c r="F227" s="9" t="s">
        <v>366</v>
      </c>
      <c r="G227" s="9" t="s">
        <v>397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7">
        <v>1</v>
      </c>
      <c r="Q227" s="27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5"/>
    </row>
    <row r="228" spans="1:28" x14ac:dyDescent="0.25">
      <c r="A228" s="9" t="s">
        <v>376</v>
      </c>
      <c r="B228" s="9" t="s">
        <v>346</v>
      </c>
      <c r="C228" s="9" t="s">
        <v>454</v>
      </c>
      <c r="D228" s="31" t="s">
        <v>470</v>
      </c>
      <c r="E228" s="31" t="s">
        <v>358</v>
      </c>
      <c r="F228" s="9" t="s">
        <v>366</v>
      </c>
      <c r="G228" s="9" t="s">
        <v>397</v>
      </c>
      <c r="H228" s="14">
        <v>0</v>
      </c>
      <c r="I228" s="14">
        <v>1</v>
      </c>
      <c r="J228" s="14">
        <v>1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43" t="s">
        <v>308</v>
      </c>
      <c r="Q228" s="43">
        <v>1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5"/>
    </row>
    <row r="229" spans="1:28" x14ac:dyDescent="0.25">
      <c r="A229" s="9" t="s">
        <v>376</v>
      </c>
      <c r="B229" s="9" t="s">
        <v>346</v>
      </c>
      <c r="C229" s="9" t="s">
        <v>454</v>
      </c>
      <c r="D229" s="31" t="s">
        <v>471</v>
      </c>
      <c r="E229" s="20" t="s">
        <v>357</v>
      </c>
      <c r="F229" s="9" t="s">
        <v>366</v>
      </c>
      <c r="G229" s="9" t="s">
        <v>397</v>
      </c>
      <c r="H229" s="14">
        <v>0</v>
      </c>
      <c r="I229" s="27">
        <v>1</v>
      </c>
      <c r="J229" s="14" t="s">
        <v>308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7">
        <v>1</v>
      </c>
      <c r="Q229" s="27">
        <v>1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5"/>
    </row>
    <row r="230" spans="1:28" x14ac:dyDescent="0.25">
      <c r="A230" s="9" t="s">
        <v>376</v>
      </c>
      <c r="B230" s="9" t="s">
        <v>346</v>
      </c>
      <c r="C230" s="9" t="s">
        <v>454</v>
      </c>
      <c r="D230" s="31" t="s">
        <v>472</v>
      </c>
      <c r="E230" s="31" t="s">
        <v>411</v>
      </c>
      <c r="F230" s="9" t="s">
        <v>366</v>
      </c>
      <c r="G230" s="9" t="s">
        <v>397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7">
        <v>1</v>
      </c>
      <c r="Q230" s="14" t="s">
        <v>308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5" t="s">
        <v>425</v>
      </c>
    </row>
    <row r="231" spans="1:28" x14ac:dyDescent="0.25">
      <c r="A231" s="9" t="s">
        <v>376</v>
      </c>
      <c r="B231" s="9" t="s">
        <v>346</v>
      </c>
      <c r="C231" s="9" t="s">
        <v>454</v>
      </c>
      <c r="D231" s="31" t="s">
        <v>473</v>
      </c>
      <c r="E231" s="20" t="s">
        <v>357</v>
      </c>
      <c r="F231" s="9" t="s">
        <v>366</v>
      </c>
      <c r="G231" s="9" t="s">
        <v>397</v>
      </c>
      <c r="H231" s="14">
        <v>0</v>
      </c>
      <c r="I231" s="27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 t="s">
        <v>308</v>
      </c>
      <c r="Q231" s="27">
        <v>1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5"/>
    </row>
    <row r="232" spans="1:28" x14ac:dyDescent="0.25">
      <c r="A232" s="9" t="s">
        <v>376</v>
      </c>
      <c r="B232" s="9" t="s">
        <v>346</v>
      </c>
      <c r="C232" s="9" t="s">
        <v>454</v>
      </c>
      <c r="D232" s="31" t="s">
        <v>474</v>
      </c>
      <c r="E232" s="20" t="s">
        <v>357</v>
      </c>
      <c r="F232" s="9" t="s">
        <v>366</v>
      </c>
      <c r="G232" s="9" t="s">
        <v>397</v>
      </c>
      <c r="H232" s="14">
        <v>0</v>
      </c>
      <c r="I232" s="27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6" t="s">
        <v>311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32" t="s">
        <v>540</v>
      </c>
    </row>
    <row r="233" spans="1:28" x14ac:dyDescent="0.25">
      <c r="A233" s="9" t="s">
        <v>376</v>
      </c>
      <c r="B233" s="9" t="s">
        <v>346</v>
      </c>
      <c r="C233" s="9" t="s">
        <v>454</v>
      </c>
      <c r="D233" s="31" t="s">
        <v>475</v>
      </c>
      <c r="E233" s="31" t="s">
        <v>411</v>
      </c>
      <c r="F233" s="9" t="s">
        <v>366</v>
      </c>
      <c r="G233" s="9" t="s">
        <v>397</v>
      </c>
      <c r="H233" s="14" t="s">
        <v>308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7">
        <v>1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5"/>
    </row>
    <row r="234" spans="1:28" x14ac:dyDescent="0.25">
      <c r="A234" s="9" t="s">
        <v>376</v>
      </c>
      <c r="B234" s="9" t="s">
        <v>346</v>
      </c>
      <c r="C234" s="9" t="s">
        <v>454</v>
      </c>
      <c r="D234" s="31" t="s">
        <v>476</v>
      </c>
      <c r="E234" s="31" t="s">
        <v>411</v>
      </c>
      <c r="F234" s="9" t="s">
        <v>366</v>
      </c>
      <c r="G234" s="9" t="s">
        <v>397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7">
        <v>1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5"/>
    </row>
    <row r="235" spans="1:28" x14ac:dyDescent="0.25">
      <c r="A235" s="9" t="s">
        <v>376</v>
      </c>
      <c r="B235" s="9" t="s">
        <v>346</v>
      </c>
      <c r="C235" s="9" t="s">
        <v>454</v>
      </c>
      <c r="D235" s="31" t="s">
        <v>477</v>
      </c>
      <c r="E235" s="20" t="s">
        <v>357</v>
      </c>
      <c r="F235" s="9" t="s">
        <v>366</v>
      </c>
      <c r="G235" s="9" t="s">
        <v>397</v>
      </c>
      <c r="H235" s="14">
        <v>0</v>
      </c>
      <c r="I235" s="27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5"/>
    </row>
    <row r="236" spans="1:28" x14ac:dyDescent="0.25">
      <c r="A236" s="20" t="s">
        <v>376</v>
      </c>
      <c r="B236" s="20" t="s">
        <v>346</v>
      </c>
      <c r="C236" s="29" t="s">
        <v>479</v>
      </c>
      <c r="D236" s="33" t="s">
        <v>422</v>
      </c>
      <c r="E236" s="22" t="s">
        <v>396</v>
      </c>
      <c r="F236" s="22" t="s">
        <v>396</v>
      </c>
      <c r="G236" s="22" t="s">
        <v>395</v>
      </c>
      <c r="H236" s="14">
        <v>0</v>
      </c>
      <c r="I236" s="27">
        <v>1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1</v>
      </c>
      <c r="Q236" s="27">
        <v>1</v>
      </c>
      <c r="R236" s="27">
        <v>0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8"/>
    </row>
    <row r="237" spans="1:28" x14ac:dyDescent="0.25">
      <c r="A237" s="9" t="s">
        <v>376</v>
      </c>
      <c r="B237" s="9" t="s">
        <v>346</v>
      </c>
      <c r="C237" s="9" t="s">
        <v>479</v>
      </c>
      <c r="D237" s="9" t="s">
        <v>480</v>
      </c>
      <c r="E237" s="34" t="s">
        <v>358</v>
      </c>
      <c r="F237" s="9" t="s">
        <v>366</v>
      </c>
      <c r="G237" s="9" t="s">
        <v>395</v>
      </c>
      <c r="H237" s="14">
        <v>0</v>
      </c>
      <c r="I237" s="27">
        <v>1</v>
      </c>
      <c r="J237" s="27">
        <v>1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27">
        <v>1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5"/>
    </row>
    <row r="238" spans="1:28" x14ac:dyDescent="0.25">
      <c r="A238" s="9" t="s">
        <v>376</v>
      </c>
      <c r="B238" s="9" t="s">
        <v>346</v>
      </c>
      <c r="C238" s="9" t="s">
        <v>479</v>
      </c>
      <c r="D238" s="9" t="s">
        <v>481</v>
      </c>
      <c r="E238" s="29" t="s">
        <v>411</v>
      </c>
      <c r="F238" s="9" t="s">
        <v>364</v>
      </c>
      <c r="G238" s="9" t="s">
        <v>395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27">
        <v>1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7" t="s">
        <v>425</v>
      </c>
    </row>
    <row r="239" spans="1:28" x14ac:dyDescent="0.25">
      <c r="A239" s="9" t="s">
        <v>376</v>
      </c>
      <c r="B239" s="9" t="s">
        <v>346</v>
      </c>
      <c r="C239" s="9" t="s">
        <v>479</v>
      </c>
      <c r="D239" s="9" t="s">
        <v>482</v>
      </c>
      <c r="E239" s="54" t="s">
        <v>358</v>
      </c>
      <c r="F239" s="9" t="s">
        <v>366</v>
      </c>
      <c r="G239" s="9" t="s">
        <v>395</v>
      </c>
      <c r="H239" s="14">
        <v>0</v>
      </c>
      <c r="I239" s="14">
        <v>0</v>
      </c>
      <c r="J239" s="14" t="s">
        <v>308</v>
      </c>
      <c r="K239" s="14">
        <v>0</v>
      </c>
      <c r="L239" s="14">
        <v>0</v>
      </c>
      <c r="M239" s="14" t="s">
        <v>308</v>
      </c>
      <c r="N239" s="14">
        <v>0</v>
      </c>
      <c r="O239" s="14">
        <v>0</v>
      </c>
      <c r="P239" s="14">
        <v>0</v>
      </c>
      <c r="Q239" s="27">
        <v>1</v>
      </c>
      <c r="R239" s="14">
        <v>0</v>
      </c>
      <c r="S239" s="27">
        <v>1</v>
      </c>
      <c r="T239" s="16" t="s">
        <v>311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7" t="s">
        <v>541</v>
      </c>
    </row>
    <row r="240" spans="1:28" x14ac:dyDescent="0.25">
      <c r="A240" s="42" t="s">
        <v>376</v>
      </c>
      <c r="B240" s="42" t="s">
        <v>346</v>
      </c>
      <c r="C240" s="42" t="s">
        <v>479</v>
      </c>
      <c r="D240" s="9" t="s">
        <v>585</v>
      </c>
      <c r="E240" s="29" t="s">
        <v>358</v>
      </c>
      <c r="F240" s="42" t="s">
        <v>366</v>
      </c>
      <c r="G240" s="9" t="s">
        <v>395</v>
      </c>
      <c r="H240" s="14">
        <v>0</v>
      </c>
      <c r="I240" s="14">
        <v>1</v>
      </c>
      <c r="J240" s="14">
        <v>1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27">
        <v>0</v>
      </c>
      <c r="R240" s="14">
        <v>0</v>
      </c>
      <c r="S240" s="27">
        <v>0</v>
      </c>
      <c r="T240" s="16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7"/>
    </row>
    <row r="241" spans="1:28" x14ac:dyDescent="0.25">
      <c r="A241" s="9" t="s">
        <v>376</v>
      </c>
      <c r="B241" s="9" t="s">
        <v>346</v>
      </c>
      <c r="C241" s="9" t="s">
        <v>479</v>
      </c>
      <c r="D241" s="9" t="s">
        <v>483</v>
      </c>
      <c r="E241" s="29" t="s">
        <v>411</v>
      </c>
      <c r="F241" s="9" t="s">
        <v>364</v>
      </c>
      <c r="G241" s="9" t="s">
        <v>395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27">
        <v>1</v>
      </c>
      <c r="W241" s="16" t="s">
        <v>311</v>
      </c>
      <c r="X241" s="14">
        <v>0</v>
      </c>
      <c r="Y241" s="14">
        <v>0</v>
      </c>
      <c r="Z241" s="14">
        <v>0</v>
      </c>
      <c r="AA241" s="14">
        <v>0</v>
      </c>
      <c r="AB241" s="17" t="s">
        <v>543</v>
      </c>
    </row>
    <row r="242" spans="1:28" x14ac:dyDescent="0.25">
      <c r="A242" s="9" t="s">
        <v>376</v>
      </c>
      <c r="B242" s="9" t="s">
        <v>346</v>
      </c>
      <c r="C242" s="9" t="s">
        <v>479</v>
      </c>
      <c r="D242" s="9" t="s">
        <v>484</v>
      </c>
      <c r="E242" s="34" t="s">
        <v>411</v>
      </c>
      <c r="F242" s="9" t="s">
        <v>366</v>
      </c>
      <c r="G242" s="9" t="s">
        <v>395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7">
        <v>1</v>
      </c>
      <c r="Q242" s="27">
        <v>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5"/>
    </row>
    <row r="243" spans="1:28" x14ac:dyDescent="0.25">
      <c r="A243" s="9" t="s">
        <v>376</v>
      </c>
      <c r="B243" s="9" t="s">
        <v>346</v>
      </c>
      <c r="C243" s="9" t="s">
        <v>479</v>
      </c>
      <c r="D243" s="9" t="s">
        <v>485</v>
      </c>
      <c r="E243" s="34" t="s">
        <v>411</v>
      </c>
      <c r="F243" s="9" t="s">
        <v>366</v>
      </c>
      <c r="G243" s="9" t="s">
        <v>395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7">
        <v>1</v>
      </c>
      <c r="Q243" s="27">
        <v>1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7" t="s">
        <v>441</v>
      </c>
    </row>
    <row r="244" spans="1:28" x14ac:dyDescent="0.25">
      <c r="A244" s="9" t="s">
        <v>376</v>
      </c>
      <c r="B244" s="9" t="s">
        <v>346</v>
      </c>
      <c r="C244" s="9" t="s">
        <v>479</v>
      </c>
      <c r="D244" s="9" t="s">
        <v>486</v>
      </c>
      <c r="E244" s="20" t="s">
        <v>357</v>
      </c>
      <c r="F244" s="9" t="s">
        <v>366</v>
      </c>
      <c r="G244" s="9" t="s">
        <v>395</v>
      </c>
      <c r="H244" s="14">
        <v>0</v>
      </c>
      <c r="I244" s="27">
        <v>1</v>
      </c>
      <c r="J244" s="14" t="s">
        <v>308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27">
        <v>1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7"/>
    </row>
    <row r="245" spans="1:28" x14ac:dyDescent="0.25">
      <c r="A245" s="42" t="s">
        <v>376</v>
      </c>
      <c r="B245" s="42" t="s">
        <v>346</v>
      </c>
      <c r="C245" s="9" t="s">
        <v>479</v>
      </c>
      <c r="D245" s="42" t="s">
        <v>586</v>
      </c>
      <c r="E245" s="34" t="s">
        <v>358</v>
      </c>
      <c r="F245" s="42" t="s">
        <v>366</v>
      </c>
      <c r="G245" s="9" t="s">
        <v>395</v>
      </c>
      <c r="H245" s="14">
        <v>0</v>
      </c>
      <c r="I245" s="27">
        <v>0</v>
      </c>
      <c r="J245" s="14">
        <v>1</v>
      </c>
      <c r="K245" s="14">
        <v>0</v>
      </c>
      <c r="L245" s="14">
        <v>0</v>
      </c>
      <c r="M245" s="14">
        <v>1</v>
      </c>
      <c r="N245" s="14">
        <v>0</v>
      </c>
      <c r="O245" s="14">
        <v>0</v>
      </c>
      <c r="P245" s="14">
        <v>0</v>
      </c>
      <c r="Q245" s="27">
        <v>1</v>
      </c>
      <c r="R245" s="14">
        <v>0</v>
      </c>
      <c r="S245" s="14">
        <v>1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43" t="s">
        <v>308</v>
      </c>
      <c r="Z245" s="14">
        <v>0</v>
      </c>
      <c r="AA245" s="14">
        <v>0</v>
      </c>
      <c r="AB245" s="17"/>
    </row>
    <row r="246" spans="1:28" x14ac:dyDescent="0.25">
      <c r="A246" s="9" t="s">
        <v>376</v>
      </c>
      <c r="B246" s="9" t="s">
        <v>346</v>
      </c>
      <c r="C246" s="9" t="s">
        <v>479</v>
      </c>
      <c r="D246" s="9" t="s">
        <v>487</v>
      </c>
      <c r="E246" s="54" t="s">
        <v>358</v>
      </c>
      <c r="F246" s="9" t="s">
        <v>366</v>
      </c>
      <c r="G246" s="9" t="s">
        <v>395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27">
        <v>1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5"/>
    </row>
    <row r="247" spans="1:28" x14ac:dyDescent="0.25">
      <c r="A247" s="9" t="s">
        <v>376</v>
      </c>
      <c r="B247" s="9" t="s">
        <v>346</v>
      </c>
      <c r="C247" s="9" t="s">
        <v>479</v>
      </c>
      <c r="D247" s="42" t="s">
        <v>587</v>
      </c>
      <c r="E247" s="54" t="s">
        <v>358</v>
      </c>
      <c r="F247" s="42" t="s">
        <v>366</v>
      </c>
      <c r="G247" s="9" t="s">
        <v>395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27">
        <v>1</v>
      </c>
      <c r="R247" s="14">
        <v>0</v>
      </c>
      <c r="S247" s="14">
        <v>1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5"/>
    </row>
    <row r="248" spans="1:28" x14ac:dyDescent="0.25">
      <c r="A248" s="9" t="s">
        <v>376</v>
      </c>
      <c r="B248" s="9" t="s">
        <v>346</v>
      </c>
      <c r="C248" s="9" t="s">
        <v>479</v>
      </c>
      <c r="D248" s="9" t="s">
        <v>488</v>
      </c>
      <c r="E248" s="29" t="s">
        <v>357</v>
      </c>
      <c r="F248" s="9" t="s">
        <v>364</v>
      </c>
      <c r="G248" s="9" t="s">
        <v>395</v>
      </c>
      <c r="H248" s="14">
        <v>0</v>
      </c>
      <c r="I248" s="27">
        <v>1</v>
      </c>
      <c r="J248" s="16" t="s">
        <v>311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27">
        <v>1</v>
      </c>
      <c r="W248" s="27">
        <v>1</v>
      </c>
      <c r="X248" s="14">
        <v>0</v>
      </c>
      <c r="Y248" s="14">
        <v>0</v>
      </c>
      <c r="Z248" s="14">
        <v>0</v>
      </c>
      <c r="AA248" s="14">
        <v>0</v>
      </c>
      <c r="AB248" s="17" t="s">
        <v>545</v>
      </c>
    </row>
    <row r="249" spans="1:28" x14ac:dyDescent="0.25">
      <c r="A249" s="9" t="s">
        <v>376</v>
      </c>
      <c r="B249" s="9" t="s">
        <v>346</v>
      </c>
      <c r="C249" s="9" t="s">
        <v>479</v>
      </c>
      <c r="D249" s="9" t="s">
        <v>489</v>
      </c>
      <c r="E249" s="34" t="s">
        <v>411</v>
      </c>
      <c r="F249" s="9" t="s">
        <v>366</v>
      </c>
      <c r="G249" s="9" t="s">
        <v>395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7">
        <v>1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5"/>
    </row>
    <row r="250" spans="1:28" x14ac:dyDescent="0.25">
      <c r="A250" s="9" t="s">
        <v>376</v>
      </c>
      <c r="B250" s="9" t="s">
        <v>346</v>
      </c>
      <c r="C250" s="9" t="s">
        <v>479</v>
      </c>
      <c r="D250" s="9" t="s">
        <v>490</v>
      </c>
      <c r="E250" s="54" t="s">
        <v>358</v>
      </c>
      <c r="F250" s="9" t="s">
        <v>366</v>
      </c>
      <c r="G250" s="9" t="s">
        <v>395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 t="s">
        <v>308</v>
      </c>
      <c r="Q250" s="27">
        <v>1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5"/>
    </row>
    <row r="251" spans="1:28" x14ac:dyDescent="0.25">
      <c r="A251" s="9" t="s">
        <v>376</v>
      </c>
      <c r="B251" s="9" t="s">
        <v>346</v>
      </c>
      <c r="C251" s="9" t="s">
        <v>479</v>
      </c>
      <c r="D251" s="9" t="s">
        <v>491</v>
      </c>
      <c r="E251" s="54" t="s">
        <v>358</v>
      </c>
      <c r="F251" s="9" t="s">
        <v>366</v>
      </c>
      <c r="G251" s="9" t="s">
        <v>395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27">
        <v>1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5"/>
    </row>
    <row r="252" spans="1:28" x14ac:dyDescent="0.25">
      <c r="A252" s="9" t="s">
        <v>376</v>
      </c>
      <c r="B252" s="9" t="s">
        <v>346</v>
      </c>
      <c r="C252" s="9" t="s">
        <v>479</v>
      </c>
      <c r="D252" s="9" t="s">
        <v>492</v>
      </c>
      <c r="E252" s="29" t="s">
        <v>358</v>
      </c>
      <c r="F252" s="9" t="s">
        <v>366</v>
      </c>
      <c r="G252" s="9" t="s">
        <v>395</v>
      </c>
      <c r="H252" s="14">
        <v>0</v>
      </c>
      <c r="I252" s="27">
        <v>1</v>
      </c>
      <c r="J252" s="27">
        <v>1</v>
      </c>
      <c r="K252" s="14">
        <v>0</v>
      </c>
      <c r="L252" s="14">
        <v>0</v>
      </c>
      <c r="M252" s="14" t="s">
        <v>308</v>
      </c>
      <c r="N252" s="14">
        <v>0</v>
      </c>
      <c r="O252" s="14">
        <v>0</v>
      </c>
      <c r="P252" s="27">
        <v>1</v>
      </c>
      <c r="Q252" s="14" t="s">
        <v>308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5" t="s">
        <v>536</v>
      </c>
    </row>
    <row r="253" spans="1:28" x14ac:dyDescent="0.25">
      <c r="A253" s="9" t="s">
        <v>376</v>
      </c>
      <c r="B253" s="9" t="s">
        <v>346</v>
      </c>
      <c r="C253" s="9" t="s">
        <v>479</v>
      </c>
      <c r="D253" s="9" t="s">
        <v>493</v>
      </c>
      <c r="E253" s="20" t="s">
        <v>357</v>
      </c>
      <c r="F253" s="9" t="s">
        <v>366</v>
      </c>
      <c r="G253" s="9" t="s">
        <v>395</v>
      </c>
      <c r="H253" s="14">
        <v>0</v>
      </c>
      <c r="I253" s="27">
        <v>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7">
        <v>1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5"/>
    </row>
    <row r="254" spans="1:28" x14ac:dyDescent="0.25">
      <c r="A254" s="9" t="s">
        <v>376</v>
      </c>
      <c r="B254" s="9" t="s">
        <v>346</v>
      </c>
      <c r="C254" s="9" t="s">
        <v>479</v>
      </c>
      <c r="D254" s="9" t="s">
        <v>494</v>
      </c>
      <c r="E254" s="54" t="s">
        <v>358</v>
      </c>
      <c r="F254" s="9" t="s">
        <v>366</v>
      </c>
      <c r="G254" s="9" t="s">
        <v>395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27">
        <v>1</v>
      </c>
      <c r="R254" s="14">
        <v>0</v>
      </c>
      <c r="S254" s="27">
        <v>1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5"/>
    </row>
    <row r="255" spans="1:28" x14ac:dyDescent="0.25">
      <c r="A255" s="9" t="s">
        <v>376</v>
      </c>
      <c r="B255" s="9" t="s">
        <v>346</v>
      </c>
      <c r="C255" s="9" t="s">
        <v>479</v>
      </c>
      <c r="D255" s="9" t="s">
        <v>495</v>
      </c>
      <c r="E255" s="29" t="s">
        <v>358</v>
      </c>
      <c r="F255" s="9" t="s">
        <v>366</v>
      </c>
      <c r="G255" s="9" t="s">
        <v>395</v>
      </c>
      <c r="H255" s="14">
        <v>0</v>
      </c>
      <c r="I255" s="14">
        <v>0</v>
      </c>
      <c r="J255" s="27">
        <v>1</v>
      </c>
      <c r="K255" s="14">
        <v>0</v>
      </c>
      <c r="L255" s="14">
        <v>0</v>
      </c>
      <c r="M255" s="27">
        <v>1</v>
      </c>
      <c r="N255" s="14">
        <v>0</v>
      </c>
      <c r="O255" s="14">
        <v>0</v>
      </c>
      <c r="P255" s="14">
        <v>0</v>
      </c>
      <c r="Q255" s="27">
        <v>1</v>
      </c>
      <c r="R255" s="14">
        <v>0</v>
      </c>
      <c r="S255" s="27">
        <v>1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5"/>
    </row>
    <row r="256" spans="1:28" x14ac:dyDescent="0.25">
      <c r="A256" s="9" t="s">
        <v>376</v>
      </c>
      <c r="B256" s="9" t="s">
        <v>346</v>
      </c>
      <c r="C256" s="9" t="s">
        <v>479</v>
      </c>
      <c r="D256" s="9" t="s">
        <v>496</v>
      </c>
      <c r="E256" s="54" t="s">
        <v>358</v>
      </c>
      <c r="F256" s="9" t="s">
        <v>366</v>
      </c>
      <c r="G256" s="9" t="s">
        <v>395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27">
        <v>1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5"/>
    </row>
    <row r="257" spans="1:28" x14ac:dyDescent="0.25">
      <c r="A257" s="9" t="s">
        <v>376</v>
      </c>
      <c r="B257" s="9" t="s">
        <v>346</v>
      </c>
      <c r="C257" s="9" t="s">
        <v>479</v>
      </c>
      <c r="D257" s="9" t="s">
        <v>497</v>
      </c>
      <c r="E257" s="29" t="s">
        <v>358</v>
      </c>
      <c r="F257" s="9" t="s">
        <v>366</v>
      </c>
      <c r="G257" s="9" t="s">
        <v>395</v>
      </c>
      <c r="H257" s="14">
        <v>0</v>
      </c>
      <c r="I257" s="14" t="s">
        <v>308</v>
      </c>
      <c r="J257" s="27">
        <v>1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27">
        <v>1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5"/>
    </row>
    <row r="258" spans="1:28" x14ac:dyDescent="0.25">
      <c r="A258" s="20" t="s">
        <v>376</v>
      </c>
      <c r="B258" s="20" t="s">
        <v>346</v>
      </c>
      <c r="C258" s="29" t="s">
        <v>570</v>
      </c>
      <c r="D258" s="33" t="s">
        <v>546</v>
      </c>
      <c r="E258" s="22" t="s">
        <v>396</v>
      </c>
      <c r="F258" s="22" t="s">
        <v>396</v>
      </c>
      <c r="G258" s="22" t="s">
        <v>398</v>
      </c>
      <c r="H258" s="14">
        <v>0</v>
      </c>
      <c r="I258" s="27">
        <v>1</v>
      </c>
      <c r="J258" s="27">
        <v>1</v>
      </c>
      <c r="K258" s="27">
        <v>0</v>
      </c>
      <c r="L258" s="27">
        <v>1</v>
      </c>
      <c r="M258" s="27">
        <v>1</v>
      </c>
      <c r="N258" s="27">
        <v>0</v>
      </c>
      <c r="O258" s="27">
        <v>0</v>
      </c>
      <c r="P258" s="27">
        <v>1</v>
      </c>
      <c r="Q258" s="27">
        <v>1</v>
      </c>
      <c r="R258" s="27">
        <v>0</v>
      </c>
      <c r="S258" s="27">
        <v>0</v>
      </c>
      <c r="T258" s="27">
        <v>0</v>
      </c>
      <c r="U258" s="27">
        <v>0</v>
      </c>
      <c r="V258" s="27">
        <v>1</v>
      </c>
      <c r="W258" s="27">
        <v>1</v>
      </c>
      <c r="X258" s="27">
        <v>0</v>
      </c>
      <c r="Y258" s="27">
        <v>0</v>
      </c>
      <c r="Z258" s="27">
        <v>0</v>
      </c>
      <c r="AA258" s="27">
        <v>1</v>
      </c>
      <c r="AB258" s="28" t="s">
        <v>93</v>
      </c>
    </row>
    <row r="259" spans="1:28" x14ac:dyDescent="0.25">
      <c r="A259" s="9" t="s">
        <v>376</v>
      </c>
      <c r="B259" s="9" t="s">
        <v>346</v>
      </c>
      <c r="C259" s="36" t="s">
        <v>570</v>
      </c>
      <c r="D259" s="9" t="s">
        <v>498</v>
      </c>
      <c r="E259" s="34" t="s">
        <v>358</v>
      </c>
      <c r="F259" s="9" t="s">
        <v>366</v>
      </c>
      <c r="G259" s="9" t="s">
        <v>398</v>
      </c>
      <c r="H259" s="14">
        <v>0</v>
      </c>
      <c r="I259" s="27">
        <v>1</v>
      </c>
      <c r="J259" s="27">
        <v>1</v>
      </c>
      <c r="K259" s="14">
        <v>0</v>
      </c>
      <c r="L259" s="27">
        <v>1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5"/>
    </row>
    <row r="260" spans="1:28" x14ac:dyDescent="0.25">
      <c r="A260" s="9" t="s">
        <v>376</v>
      </c>
      <c r="B260" s="9" t="s">
        <v>346</v>
      </c>
      <c r="C260" s="36" t="s">
        <v>570</v>
      </c>
      <c r="D260" s="9" t="s">
        <v>499</v>
      </c>
      <c r="E260" s="29" t="s">
        <v>358</v>
      </c>
      <c r="F260" s="9" t="s">
        <v>366</v>
      </c>
      <c r="G260" s="9" t="s">
        <v>398</v>
      </c>
      <c r="H260" s="14">
        <v>0</v>
      </c>
      <c r="I260" s="27">
        <v>1</v>
      </c>
      <c r="J260" s="27">
        <v>1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7">
        <v>1</v>
      </c>
      <c r="Q260" s="27">
        <v>1</v>
      </c>
      <c r="R260" s="27">
        <v>1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5"/>
    </row>
    <row r="261" spans="1:28" x14ac:dyDescent="0.25">
      <c r="A261" s="9" t="s">
        <v>376</v>
      </c>
      <c r="B261" s="9" t="s">
        <v>346</v>
      </c>
      <c r="C261" s="36" t="s">
        <v>570</v>
      </c>
      <c r="D261" s="9" t="s">
        <v>500</v>
      </c>
      <c r="E261" s="29" t="s">
        <v>411</v>
      </c>
      <c r="F261" s="9" t="s">
        <v>364</v>
      </c>
      <c r="G261" s="9" t="s">
        <v>398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27">
        <v>1</v>
      </c>
      <c r="W261" s="14">
        <v>0</v>
      </c>
      <c r="X261" s="14">
        <v>0</v>
      </c>
      <c r="Y261" s="14" t="s">
        <v>308</v>
      </c>
      <c r="Z261" s="14">
        <v>0</v>
      </c>
      <c r="AA261" s="27">
        <v>1</v>
      </c>
      <c r="AB261" s="17" t="s">
        <v>434</v>
      </c>
    </row>
    <row r="262" spans="1:28" x14ac:dyDescent="0.25">
      <c r="A262" s="9" t="s">
        <v>376</v>
      </c>
      <c r="B262" s="9" t="s">
        <v>346</v>
      </c>
      <c r="C262" s="36" t="s">
        <v>570</v>
      </c>
      <c r="D262" s="9" t="s">
        <v>501</v>
      </c>
      <c r="E262" s="20" t="s">
        <v>357</v>
      </c>
      <c r="F262" s="9" t="s">
        <v>366</v>
      </c>
      <c r="G262" s="9" t="s">
        <v>398</v>
      </c>
      <c r="H262" s="14">
        <v>0</v>
      </c>
      <c r="I262" s="27">
        <v>1</v>
      </c>
      <c r="J262" s="14">
        <v>0</v>
      </c>
      <c r="K262" s="14">
        <v>0</v>
      </c>
      <c r="L262" s="27">
        <v>1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7" t="s">
        <v>426</v>
      </c>
    </row>
    <row r="263" spans="1:28" x14ac:dyDescent="0.25">
      <c r="A263" s="9" t="s">
        <v>376</v>
      </c>
      <c r="B263" s="9" t="s">
        <v>346</v>
      </c>
      <c r="C263" s="36" t="s">
        <v>570</v>
      </c>
      <c r="D263" s="9" t="s">
        <v>502</v>
      </c>
      <c r="E263" s="20" t="s">
        <v>357</v>
      </c>
      <c r="F263" s="9" t="s">
        <v>366</v>
      </c>
      <c r="G263" s="9" t="s">
        <v>398</v>
      </c>
      <c r="H263" s="14">
        <v>0</v>
      </c>
      <c r="I263" s="27">
        <v>1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7" t="s">
        <v>425</v>
      </c>
    </row>
    <row r="264" spans="1:28" x14ac:dyDescent="0.25">
      <c r="A264" s="9" t="s">
        <v>376</v>
      </c>
      <c r="B264" s="9" t="s">
        <v>346</v>
      </c>
      <c r="C264" s="36" t="s">
        <v>570</v>
      </c>
      <c r="D264" s="9" t="s">
        <v>503</v>
      </c>
      <c r="E264" s="29" t="s">
        <v>358</v>
      </c>
      <c r="F264" s="9" t="s">
        <v>366</v>
      </c>
      <c r="G264" s="9" t="s">
        <v>398</v>
      </c>
      <c r="H264" s="14">
        <v>0</v>
      </c>
      <c r="I264" s="27">
        <v>1</v>
      </c>
      <c r="J264" s="27">
        <v>1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7">
        <v>1</v>
      </c>
      <c r="Q264" s="27">
        <v>1</v>
      </c>
      <c r="R264" s="27">
        <v>1</v>
      </c>
      <c r="S264" s="27">
        <v>1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7" t="s">
        <v>441</v>
      </c>
    </row>
    <row r="265" spans="1:28" x14ac:dyDescent="0.25">
      <c r="A265" s="9" t="s">
        <v>376</v>
      </c>
      <c r="B265" s="9" t="s">
        <v>346</v>
      </c>
      <c r="C265" s="36" t="s">
        <v>570</v>
      </c>
      <c r="D265" s="9" t="s">
        <v>504</v>
      </c>
      <c r="E265" s="29" t="s">
        <v>411</v>
      </c>
      <c r="F265" s="9" t="s">
        <v>364</v>
      </c>
      <c r="G265" s="9" t="s">
        <v>398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27">
        <v>1</v>
      </c>
      <c r="X265" s="14">
        <v>0</v>
      </c>
      <c r="Y265" s="14">
        <v>0</v>
      </c>
      <c r="Z265" s="14">
        <v>0</v>
      </c>
      <c r="AA265" s="14">
        <v>0</v>
      </c>
      <c r="AB265" s="15"/>
    </row>
    <row r="266" spans="1:28" x14ac:dyDescent="0.25">
      <c r="A266" s="9" t="s">
        <v>376</v>
      </c>
      <c r="B266" s="9" t="s">
        <v>346</v>
      </c>
      <c r="C266" s="36" t="s">
        <v>570</v>
      </c>
      <c r="D266" s="9" t="s">
        <v>505</v>
      </c>
      <c r="E266" s="20" t="s">
        <v>357</v>
      </c>
      <c r="F266" s="9" t="s">
        <v>366</v>
      </c>
      <c r="G266" s="9" t="s">
        <v>398</v>
      </c>
      <c r="H266" s="14">
        <v>0</v>
      </c>
      <c r="I266" s="27">
        <v>1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27">
        <v>1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7" t="s">
        <v>431</v>
      </c>
    </row>
    <row r="267" spans="1:28" x14ac:dyDescent="0.25">
      <c r="A267" s="9" t="s">
        <v>376</v>
      </c>
      <c r="B267" s="9" t="s">
        <v>346</v>
      </c>
      <c r="C267" s="36" t="s">
        <v>570</v>
      </c>
      <c r="D267" s="9" t="s">
        <v>506</v>
      </c>
      <c r="E267" s="34" t="s">
        <v>358</v>
      </c>
      <c r="F267" s="9" t="s">
        <v>366</v>
      </c>
      <c r="G267" s="9" t="s">
        <v>398</v>
      </c>
      <c r="H267" s="14">
        <v>0</v>
      </c>
      <c r="I267" s="27">
        <v>1</v>
      </c>
      <c r="J267" s="27">
        <v>1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7" t="s">
        <v>432</v>
      </c>
    </row>
    <row r="268" spans="1:28" x14ac:dyDescent="0.25">
      <c r="A268" s="9" t="s">
        <v>376</v>
      </c>
      <c r="B268" s="9" t="s">
        <v>346</v>
      </c>
      <c r="C268" s="36" t="s">
        <v>570</v>
      </c>
      <c r="D268" s="9" t="s">
        <v>507</v>
      </c>
      <c r="E268" s="44" t="s">
        <v>358</v>
      </c>
      <c r="F268" s="9" t="s">
        <v>364</v>
      </c>
      <c r="G268" s="9" t="s">
        <v>398</v>
      </c>
      <c r="H268" s="14">
        <v>0</v>
      </c>
      <c r="I268" s="14" t="s">
        <v>308</v>
      </c>
      <c r="J268" s="27">
        <v>1</v>
      </c>
      <c r="K268" s="14">
        <v>0</v>
      </c>
      <c r="L268" s="14">
        <v>0</v>
      </c>
      <c r="M268" s="27">
        <v>1</v>
      </c>
      <c r="N268" s="27">
        <v>1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 t="s">
        <v>308</v>
      </c>
      <c r="W268" s="27">
        <v>1</v>
      </c>
      <c r="X268" s="14">
        <v>0</v>
      </c>
      <c r="Y268" s="14">
        <v>1</v>
      </c>
      <c r="Z268" s="14">
        <v>0</v>
      </c>
      <c r="AA268" s="14">
        <v>0</v>
      </c>
      <c r="AB268" s="15"/>
    </row>
    <row r="269" spans="1:28" x14ac:dyDescent="0.25">
      <c r="A269" s="9" t="s">
        <v>376</v>
      </c>
      <c r="B269" s="9" t="s">
        <v>346</v>
      </c>
      <c r="C269" s="36" t="s">
        <v>570</v>
      </c>
      <c r="D269" s="9" t="s">
        <v>508</v>
      </c>
      <c r="E269" s="29" t="s">
        <v>358</v>
      </c>
      <c r="F269" s="9" t="s">
        <v>364</v>
      </c>
      <c r="G269" s="9" t="s">
        <v>398</v>
      </c>
      <c r="H269" s="14">
        <v>0</v>
      </c>
      <c r="I269" s="14">
        <v>0</v>
      </c>
      <c r="J269" s="27">
        <v>1</v>
      </c>
      <c r="K269" s="14">
        <v>0</v>
      </c>
      <c r="L269" s="14">
        <v>0</v>
      </c>
      <c r="M269" s="14" t="s">
        <v>308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27">
        <v>1</v>
      </c>
      <c r="X269" s="14">
        <v>0</v>
      </c>
      <c r="Y269" s="14" t="s">
        <v>308</v>
      </c>
      <c r="Z269" s="14">
        <v>0</v>
      </c>
      <c r="AA269" s="14">
        <v>0</v>
      </c>
      <c r="AB269" s="15"/>
    </row>
    <row r="270" spans="1:28" x14ac:dyDescent="0.25">
      <c r="A270" s="9" t="s">
        <v>376</v>
      </c>
      <c r="B270" s="9" t="s">
        <v>346</v>
      </c>
      <c r="C270" s="36" t="s">
        <v>570</v>
      </c>
      <c r="D270" s="9" t="s">
        <v>509</v>
      </c>
      <c r="E270" s="34" t="s">
        <v>411</v>
      </c>
      <c r="F270" s="9" t="s">
        <v>366</v>
      </c>
      <c r="G270" s="9" t="s">
        <v>398</v>
      </c>
      <c r="H270" s="14" t="s">
        <v>308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7">
        <v>1</v>
      </c>
      <c r="Q270" s="27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5"/>
    </row>
    <row r="271" spans="1:28" x14ac:dyDescent="0.25">
      <c r="A271" s="9" t="s">
        <v>376</v>
      </c>
      <c r="B271" s="9" t="s">
        <v>346</v>
      </c>
      <c r="C271" s="36" t="s">
        <v>570</v>
      </c>
      <c r="D271" s="9" t="s">
        <v>510</v>
      </c>
      <c r="E271" s="29" t="s">
        <v>411</v>
      </c>
      <c r="F271" s="9" t="s">
        <v>364</v>
      </c>
      <c r="G271" s="9" t="s">
        <v>398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27">
        <v>1</v>
      </c>
      <c r="X271" s="14">
        <v>0</v>
      </c>
      <c r="Y271" s="14">
        <v>0</v>
      </c>
      <c r="Z271" s="14">
        <v>0</v>
      </c>
      <c r="AA271" s="27">
        <v>1</v>
      </c>
      <c r="AB271" s="17" t="s">
        <v>433</v>
      </c>
    </row>
    <row r="272" spans="1:28" x14ac:dyDescent="0.25">
      <c r="A272" s="9" t="s">
        <v>376</v>
      </c>
      <c r="B272" s="9" t="s">
        <v>346</v>
      </c>
      <c r="C272" s="36" t="s">
        <v>570</v>
      </c>
      <c r="D272" s="9" t="s">
        <v>511</v>
      </c>
      <c r="E272" s="29" t="s">
        <v>357</v>
      </c>
      <c r="F272" s="9" t="s">
        <v>366</v>
      </c>
      <c r="G272" s="9" t="s">
        <v>398</v>
      </c>
      <c r="H272" s="14">
        <v>0</v>
      </c>
      <c r="I272" s="27">
        <v>1</v>
      </c>
      <c r="J272" s="16" t="s">
        <v>311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5" t="s">
        <v>538</v>
      </c>
    </row>
    <row r="273" spans="1:28" x14ac:dyDescent="0.25">
      <c r="A273" s="9" t="s">
        <v>376</v>
      </c>
      <c r="B273" s="9" t="s">
        <v>346</v>
      </c>
      <c r="C273" s="36" t="s">
        <v>570</v>
      </c>
      <c r="D273" s="9" t="s">
        <v>512</v>
      </c>
      <c r="E273" s="44" t="s">
        <v>412</v>
      </c>
      <c r="F273" s="9" t="s">
        <v>364</v>
      </c>
      <c r="G273" s="9" t="s">
        <v>398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27">
        <v>1</v>
      </c>
      <c r="AB273" s="17" t="s">
        <v>434</v>
      </c>
    </row>
    <row r="274" spans="1:28" x14ac:dyDescent="0.25">
      <c r="A274" s="9" t="s">
        <v>376</v>
      </c>
      <c r="B274" s="9" t="s">
        <v>346</v>
      </c>
      <c r="C274" s="36" t="s">
        <v>570</v>
      </c>
      <c r="D274" s="9" t="s">
        <v>513</v>
      </c>
      <c r="E274" s="29" t="s">
        <v>411</v>
      </c>
      <c r="F274" s="9" t="s">
        <v>364</v>
      </c>
      <c r="G274" s="9" t="s">
        <v>398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27">
        <v>1</v>
      </c>
      <c r="W274" s="27">
        <v>1</v>
      </c>
      <c r="X274" s="14">
        <v>0</v>
      </c>
      <c r="Y274" s="14">
        <v>0</v>
      </c>
      <c r="Z274" s="14">
        <v>0</v>
      </c>
      <c r="AA274" s="14">
        <v>0</v>
      </c>
      <c r="AB274" s="15"/>
    </row>
    <row r="275" spans="1:28" x14ac:dyDescent="0.25">
      <c r="A275" s="9" t="s">
        <v>376</v>
      </c>
      <c r="B275" s="9" t="s">
        <v>346</v>
      </c>
      <c r="C275" s="36" t="s">
        <v>570</v>
      </c>
      <c r="D275" s="9" t="s">
        <v>514</v>
      </c>
      <c r="E275" s="29" t="s">
        <v>411</v>
      </c>
      <c r="F275" s="9" t="s">
        <v>364</v>
      </c>
      <c r="G275" s="9" t="s">
        <v>398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27">
        <v>1</v>
      </c>
      <c r="W275" s="14">
        <v>0</v>
      </c>
      <c r="X275" s="14">
        <v>0</v>
      </c>
      <c r="Y275" s="16" t="s">
        <v>311</v>
      </c>
      <c r="Z275" s="14">
        <v>0</v>
      </c>
      <c r="AA275" s="14">
        <v>0</v>
      </c>
      <c r="AB275" s="17" t="s">
        <v>436</v>
      </c>
    </row>
    <row r="276" spans="1:28" x14ac:dyDescent="0.25">
      <c r="A276" s="9" t="s">
        <v>376</v>
      </c>
      <c r="B276" s="9" t="s">
        <v>346</v>
      </c>
      <c r="C276" s="36" t="s">
        <v>570</v>
      </c>
      <c r="D276" s="9" t="s">
        <v>515</v>
      </c>
      <c r="E276" s="20" t="s">
        <v>357</v>
      </c>
      <c r="F276" s="9" t="s">
        <v>366</v>
      </c>
      <c r="G276" s="9" t="s">
        <v>398</v>
      </c>
      <c r="H276" s="14">
        <v>0</v>
      </c>
      <c r="I276" s="27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5"/>
    </row>
    <row r="277" spans="1:28" x14ac:dyDescent="0.25">
      <c r="A277" s="9" t="s">
        <v>376</v>
      </c>
      <c r="B277" s="9" t="s">
        <v>346</v>
      </c>
      <c r="C277" s="36" t="s">
        <v>570</v>
      </c>
      <c r="D277" s="9" t="s">
        <v>516</v>
      </c>
      <c r="E277" s="54" t="s">
        <v>361</v>
      </c>
      <c r="F277" s="9" t="s">
        <v>366</v>
      </c>
      <c r="G277" s="9" t="s">
        <v>398</v>
      </c>
      <c r="H277" s="14">
        <v>0</v>
      </c>
      <c r="I277" s="14">
        <v>0</v>
      </c>
      <c r="J277" s="27">
        <v>1</v>
      </c>
      <c r="K277" s="14">
        <v>0</v>
      </c>
      <c r="L277" s="14">
        <v>0</v>
      </c>
      <c r="M277" s="27">
        <v>1</v>
      </c>
      <c r="N277" s="27">
        <v>1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5"/>
    </row>
    <row r="278" spans="1:28" x14ac:dyDescent="0.25">
      <c r="A278" s="9" t="s">
        <v>376</v>
      </c>
      <c r="B278" s="9" t="s">
        <v>346</v>
      </c>
      <c r="C278" s="36" t="s">
        <v>570</v>
      </c>
      <c r="D278" s="9" t="s">
        <v>517</v>
      </c>
      <c r="E278" s="53" t="s">
        <v>358</v>
      </c>
      <c r="F278" s="9" t="s">
        <v>366</v>
      </c>
      <c r="G278" s="9" t="s">
        <v>398</v>
      </c>
      <c r="H278" s="14">
        <v>0</v>
      </c>
      <c r="I278" s="27">
        <v>1</v>
      </c>
      <c r="J278" s="14">
        <v>0</v>
      </c>
      <c r="K278" s="14">
        <v>0</v>
      </c>
      <c r="L278" s="27">
        <v>1</v>
      </c>
      <c r="M278" s="27">
        <v>1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5"/>
    </row>
    <row r="279" spans="1:28" x14ac:dyDescent="0.25">
      <c r="A279" s="9" t="s">
        <v>376</v>
      </c>
      <c r="B279" s="9" t="s">
        <v>346</v>
      </c>
      <c r="C279" s="36" t="s">
        <v>570</v>
      </c>
      <c r="D279" s="9" t="s">
        <v>518</v>
      </c>
      <c r="E279" s="20" t="s">
        <v>357</v>
      </c>
      <c r="F279" s="9" t="s">
        <v>366</v>
      </c>
      <c r="G279" s="9" t="s">
        <v>398</v>
      </c>
      <c r="H279" s="14">
        <v>0</v>
      </c>
      <c r="I279" s="27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5"/>
    </row>
    <row r="280" spans="1:28" x14ac:dyDescent="0.25">
      <c r="A280" s="9" t="s">
        <v>376</v>
      </c>
      <c r="B280" s="9" t="s">
        <v>346</v>
      </c>
      <c r="C280" s="36" t="s">
        <v>570</v>
      </c>
      <c r="D280" s="9" t="s">
        <v>519</v>
      </c>
      <c r="E280" s="44" t="s">
        <v>412</v>
      </c>
      <c r="F280" s="9" t="s">
        <v>364</v>
      </c>
      <c r="G280" s="9" t="s">
        <v>398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27">
        <v>1</v>
      </c>
      <c r="AB280" s="15"/>
    </row>
    <row r="281" spans="1:28" x14ac:dyDescent="0.25">
      <c r="A281" s="9" t="s">
        <v>376</v>
      </c>
      <c r="B281" s="9" t="s">
        <v>346</v>
      </c>
      <c r="C281" s="36" t="s">
        <v>570</v>
      </c>
      <c r="D281" s="9" t="s">
        <v>520</v>
      </c>
      <c r="E281" s="29" t="s">
        <v>361</v>
      </c>
      <c r="F281" s="9" t="s">
        <v>366</v>
      </c>
      <c r="G281" s="9" t="s">
        <v>398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27">
        <v>1</v>
      </c>
      <c r="N281" s="27">
        <v>1</v>
      </c>
      <c r="O281" s="14">
        <v>0</v>
      </c>
      <c r="P281" s="14">
        <v>0</v>
      </c>
      <c r="Q281" s="14">
        <v>0</v>
      </c>
      <c r="R281" s="14">
        <v>0</v>
      </c>
      <c r="S281" s="27">
        <v>1</v>
      </c>
      <c r="T281" s="27">
        <v>1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5"/>
    </row>
    <row r="282" spans="1:28" x14ac:dyDescent="0.25">
      <c r="A282" s="9" t="s">
        <v>376</v>
      </c>
      <c r="B282" s="9" t="s">
        <v>346</v>
      </c>
      <c r="C282" s="36" t="s">
        <v>570</v>
      </c>
      <c r="D282" s="9" t="s">
        <v>574</v>
      </c>
      <c r="E282" s="29" t="s">
        <v>358</v>
      </c>
      <c r="F282" s="9" t="s">
        <v>366</v>
      </c>
      <c r="G282" s="9" t="s">
        <v>398</v>
      </c>
      <c r="H282" s="14">
        <v>0</v>
      </c>
      <c r="I282" s="27">
        <v>1</v>
      </c>
      <c r="J282" s="27">
        <v>1</v>
      </c>
      <c r="K282" s="14">
        <v>0</v>
      </c>
      <c r="L282" s="27">
        <v>1</v>
      </c>
      <c r="M282" s="27">
        <v>1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5"/>
    </row>
    <row r="283" spans="1:28" x14ac:dyDescent="0.25">
      <c r="A283" s="9" t="s">
        <v>376</v>
      </c>
      <c r="B283" s="9" t="s">
        <v>346</v>
      </c>
      <c r="C283" s="36" t="s">
        <v>570</v>
      </c>
      <c r="D283" s="9" t="s">
        <v>521</v>
      </c>
      <c r="E283" s="34" t="s">
        <v>358</v>
      </c>
      <c r="F283" s="9" t="s">
        <v>366</v>
      </c>
      <c r="G283" s="9" t="s">
        <v>398</v>
      </c>
      <c r="H283" s="14">
        <v>0</v>
      </c>
      <c r="I283" s="27">
        <v>1</v>
      </c>
      <c r="J283" s="27">
        <v>1</v>
      </c>
      <c r="K283" s="14">
        <v>0</v>
      </c>
      <c r="L283" s="27">
        <v>1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5"/>
    </row>
    <row r="284" spans="1:28" x14ac:dyDescent="0.25">
      <c r="A284" s="9" t="s">
        <v>376</v>
      </c>
      <c r="B284" s="9" t="s">
        <v>346</v>
      </c>
      <c r="C284" s="36" t="s">
        <v>570</v>
      </c>
      <c r="D284" s="9" t="s">
        <v>522</v>
      </c>
      <c r="E284" s="29" t="s">
        <v>358</v>
      </c>
      <c r="F284" s="9" t="s">
        <v>366</v>
      </c>
      <c r="G284" s="9" t="s">
        <v>398</v>
      </c>
      <c r="H284" s="14">
        <v>0</v>
      </c>
      <c r="I284" s="27">
        <v>1</v>
      </c>
      <c r="J284" s="27">
        <v>1</v>
      </c>
      <c r="K284" s="14">
        <v>0</v>
      </c>
      <c r="L284" s="14">
        <v>0</v>
      </c>
      <c r="M284" s="16" t="s">
        <v>311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7" t="s">
        <v>438</v>
      </c>
    </row>
    <row r="285" spans="1:28" x14ac:dyDescent="0.25">
      <c r="A285" s="9" t="s">
        <v>376</v>
      </c>
      <c r="B285" s="9" t="s">
        <v>346</v>
      </c>
      <c r="C285" s="36" t="s">
        <v>570</v>
      </c>
      <c r="D285" s="9" t="s">
        <v>523</v>
      </c>
      <c r="E285" s="20" t="s">
        <v>358</v>
      </c>
      <c r="F285" s="9" t="s">
        <v>364</v>
      </c>
      <c r="G285" s="9" t="s">
        <v>398</v>
      </c>
      <c r="H285" s="14">
        <v>0</v>
      </c>
      <c r="I285" s="27">
        <v>1</v>
      </c>
      <c r="J285" s="27">
        <v>1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27">
        <v>1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7" t="s">
        <v>439</v>
      </c>
    </row>
    <row r="286" spans="1:28" x14ac:dyDescent="0.25">
      <c r="A286" s="9" t="s">
        <v>376</v>
      </c>
      <c r="B286" s="9" t="s">
        <v>346</v>
      </c>
      <c r="C286" s="36" t="s">
        <v>570</v>
      </c>
      <c r="D286" s="9" t="s">
        <v>524</v>
      </c>
      <c r="E286" s="54" t="s">
        <v>361</v>
      </c>
      <c r="F286" s="9" t="s">
        <v>366</v>
      </c>
      <c r="G286" s="9" t="s">
        <v>398</v>
      </c>
      <c r="H286" s="14">
        <v>0</v>
      </c>
      <c r="I286" s="14">
        <v>0</v>
      </c>
      <c r="J286" s="27">
        <v>1</v>
      </c>
      <c r="K286" s="14">
        <v>0</v>
      </c>
      <c r="L286" s="14">
        <v>0</v>
      </c>
      <c r="M286" s="27">
        <v>1</v>
      </c>
      <c r="N286" s="27">
        <v>1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7" t="s">
        <v>430</v>
      </c>
    </row>
    <row r="287" spans="1:28" x14ac:dyDescent="0.25">
      <c r="A287" s="9" t="s">
        <v>376</v>
      </c>
      <c r="B287" s="9" t="s">
        <v>346</v>
      </c>
      <c r="C287" s="36" t="s">
        <v>570</v>
      </c>
      <c r="D287" s="9" t="s">
        <v>525</v>
      </c>
      <c r="E287" s="20" t="s">
        <v>358</v>
      </c>
      <c r="F287" s="9" t="s">
        <v>364</v>
      </c>
      <c r="G287" s="9" t="s">
        <v>398</v>
      </c>
      <c r="H287" s="14">
        <v>0</v>
      </c>
      <c r="I287" s="27">
        <v>1</v>
      </c>
      <c r="J287" s="27">
        <v>1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27">
        <v>1</v>
      </c>
      <c r="W287" s="27">
        <v>1</v>
      </c>
      <c r="X287" s="14">
        <v>0</v>
      </c>
      <c r="Y287" s="14">
        <v>0</v>
      </c>
      <c r="Z287" s="14">
        <v>0</v>
      </c>
      <c r="AA287" s="14">
        <v>0</v>
      </c>
      <c r="AB287" s="15"/>
    </row>
    <row r="288" spans="1:28" x14ac:dyDescent="0.25">
      <c r="A288" s="9" t="s">
        <v>376</v>
      </c>
      <c r="B288" s="9" t="s">
        <v>346</v>
      </c>
      <c r="C288" s="36" t="s">
        <v>570</v>
      </c>
      <c r="D288" s="9" t="s">
        <v>526</v>
      </c>
      <c r="E288" s="44" t="s">
        <v>412</v>
      </c>
      <c r="F288" s="9" t="s">
        <v>364</v>
      </c>
      <c r="G288" s="9" t="s">
        <v>398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27">
        <v>1</v>
      </c>
      <c r="AB288" s="17" t="s">
        <v>440</v>
      </c>
    </row>
    <row r="289" spans="1:28" x14ac:dyDescent="0.25">
      <c r="A289" s="9" t="s">
        <v>376</v>
      </c>
      <c r="B289" s="9" t="s">
        <v>346</v>
      </c>
      <c r="C289" s="36" t="s">
        <v>570</v>
      </c>
      <c r="D289" s="9" t="s">
        <v>527</v>
      </c>
      <c r="E289" s="29" t="s">
        <v>358</v>
      </c>
      <c r="F289" s="9" t="s">
        <v>365</v>
      </c>
      <c r="G289" s="9" t="s">
        <v>398</v>
      </c>
      <c r="H289" s="14">
        <v>0</v>
      </c>
      <c r="I289" s="27">
        <v>1</v>
      </c>
      <c r="J289" s="27">
        <v>1</v>
      </c>
      <c r="K289" s="14">
        <v>0</v>
      </c>
      <c r="L289" s="14">
        <v>0</v>
      </c>
      <c r="M289" s="27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6" t="s">
        <v>311</v>
      </c>
      <c r="X289" s="14">
        <v>0</v>
      </c>
      <c r="Y289" s="14">
        <v>0</v>
      </c>
      <c r="Z289" s="14">
        <v>0</v>
      </c>
      <c r="AA289" s="14">
        <v>0</v>
      </c>
      <c r="AB289" s="15" t="s">
        <v>539</v>
      </c>
    </row>
    <row r="290" spans="1:28" x14ac:dyDescent="0.25">
      <c r="A290" s="9" t="s">
        <v>376</v>
      </c>
      <c r="B290" s="9" t="s">
        <v>346</v>
      </c>
      <c r="C290" s="36" t="s">
        <v>570</v>
      </c>
      <c r="D290" s="9" t="s">
        <v>528</v>
      </c>
      <c r="E290" s="44" t="s">
        <v>358</v>
      </c>
      <c r="F290" s="9" t="s">
        <v>364</v>
      </c>
      <c r="G290" s="9" t="s">
        <v>398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 t="s">
        <v>308</v>
      </c>
      <c r="AA290" s="14">
        <v>0</v>
      </c>
      <c r="AB290" s="15"/>
    </row>
    <row r="291" spans="1:28" x14ac:dyDescent="0.25">
      <c r="A291" s="9" t="s">
        <v>376</v>
      </c>
      <c r="B291" s="9" t="s">
        <v>346</v>
      </c>
      <c r="C291" s="36" t="s">
        <v>570</v>
      </c>
      <c r="D291" s="9" t="s">
        <v>529</v>
      </c>
      <c r="E291" s="29" t="s">
        <v>358</v>
      </c>
      <c r="F291" s="9" t="s">
        <v>366</v>
      </c>
      <c r="G291" s="9" t="s">
        <v>398</v>
      </c>
      <c r="H291" s="14">
        <v>0</v>
      </c>
      <c r="I291" s="27">
        <v>1</v>
      </c>
      <c r="J291" s="27">
        <v>1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7">
        <v>1</v>
      </c>
      <c r="Q291" s="14">
        <v>0</v>
      </c>
      <c r="R291" s="27">
        <v>1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7" t="s">
        <v>441</v>
      </c>
    </row>
    <row r="292" spans="1:28" x14ac:dyDescent="0.25">
      <c r="A292" s="9" t="s">
        <v>376</v>
      </c>
      <c r="B292" s="9" t="s">
        <v>346</v>
      </c>
      <c r="C292" s="36" t="s">
        <v>570</v>
      </c>
      <c r="D292" s="9" t="s">
        <v>530</v>
      </c>
      <c r="E292" s="39" t="s">
        <v>584</v>
      </c>
      <c r="F292" s="9" t="s">
        <v>364</v>
      </c>
      <c r="G292" s="9" t="s">
        <v>398</v>
      </c>
      <c r="H292" s="14">
        <v>0</v>
      </c>
      <c r="I292" s="27">
        <v>1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27">
        <v>1</v>
      </c>
      <c r="AB292" s="15"/>
    </row>
    <row r="293" spans="1:28" x14ac:dyDescent="0.25">
      <c r="A293" s="9" t="s">
        <v>376</v>
      </c>
      <c r="B293" s="9" t="s">
        <v>346</v>
      </c>
      <c r="C293" s="36" t="s">
        <v>570</v>
      </c>
      <c r="D293" s="9" t="s">
        <v>531</v>
      </c>
      <c r="E293" s="20" t="s">
        <v>357</v>
      </c>
      <c r="F293" s="9" t="s">
        <v>366</v>
      </c>
      <c r="G293" s="9" t="s">
        <v>398</v>
      </c>
      <c r="H293" s="14">
        <v>0</v>
      </c>
      <c r="I293" s="27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5"/>
    </row>
    <row r="294" spans="1:28" x14ac:dyDescent="0.25">
      <c r="A294" s="9" t="s">
        <v>376</v>
      </c>
      <c r="B294" s="9" t="s">
        <v>346</v>
      </c>
      <c r="C294" s="36" t="s">
        <v>570</v>
      </c>
      <c r="D294" s="9" t="s">
        <v>532</v>
      </c>
      <c r="E294" s="29" t="s">
        <v>411</v>
      </c>
      <c r="F294" s="9" t="s">
        <v>364</v>
      </c>
      <c r="G294" s="9" t="s">
        <v>398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27">
        <v>1</v>
      </c>
      <c r="X294" s="14">
        <v>0</v>
      </c>
      <c r="Y294" s="14">
        <v>1</v>
      </c>
      <c r="Z294" s="14">
        <v>0</v>
      </c>
      <c r="AA294" s="14">
        <v>0</v>
      </c>
      <c r="AB294" s="15"/>
    </row>
    <row r="295" spans="1:28" x14ac:dyDescent="0.25">
      <c r="A295" s="9" t="s">
        <v>376</v>
      </c>
      <c r="B295" s="9" t="s">
        <v>346</v>
      </c>
      <c r="C295" s="36" t="s">
        <v>570</v>
      </c>
      <c r="D295" s="9" t="s">
        <v>533</v>
      </c>
      <c r="E295" s="29" t="s">
        <v>410</v>
      </c>
      <c r="F295" s="9" t="s">
        <v>366</v>
      </c>
      <c r="G295" s="9" t="s">
        <v>398</v>
      </c>
      <c r="H295" s="14">
        <v>1</v>
      </c>
      <c r="I295" s="27">
        <v>1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5" t="s">
        <v>537</v>
      </c>
    </row>
    <row r="296" spans="1:28" x14ac:dyDescent="0.25">
      <c r="A296" s="9" t="s">
        <v>376</v>
      </c>
      <c r="B296" s="9" t="s">
        <v>346</v>
      </c>
      <c r="C296" s="36" t="s">
        <v>570</v>
      </c>
      <c r="D296" s="9" t="s">
        <v>534</v>
      </c>
      <c r="E296" s="54" t="s">
        <v>358</v>
      </c>
      <c r="F296" s="9" t="s">
        <v>366</v>
      </c>
      <c r="G296" s="9" t="s">
        <v>398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27">
        <v>1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7" t="s">
        <v>430</v>
      </c>
    </row>
    <row r="297" spans="1:28" x14ac:dyDescent="0.25">
      <c r="A297" s="9" t="s">
        <v>376</v>
      </c>
      <c r="B297" s="9" t="s">
        <v>346</v>
      </c>
      <c r="C297" s="36" t="s">
        <v>570</v>
      </c>
      <c r="D297" s="9" t="s">
        <v>547</v>
      </c>
      <c r="E297" s="29" t="s">
        <v>411</v>
      </c>
      <c r="F297" s="9" t="s">
        <v>364</v>
      </c>
      <c r="G297" s="9" t="s">
        <v>398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27">
        <v>1</v>
      </c>
      <c r="X297" s="14">
        <v>0</v>
      </c>
      <c r="Y297" s="14">
        <v>0</v>
      </c>
      <c r="Z297" s="14">
        <v>0</v>
      </c>
      <c r="AA297" s="14" t="s">
        <v>308</v>
      </c>
      <c r="AB297" s="17" t="s">
        <v>430</v>
      </c>
    </row>
    <row r="298" spans="1:28" x14ac:dyDescent="0.25">
      <c r="A298" s="9" t="s">
        <v>376</v>
      </c>
      <c r="B298" s="9" t="s">
        <v>346</v>
      </c>
      <c r="C298" s="36" t="s">
        <v>570</v>
      </c>
      <c r="D298" s="9" t="s">
        <v>548</v>
      </c>
      <c r="E298" s="34" t="s">
        <v>358</v>
      </c>
      <c r="F298" s="9" t="s">
        <v>366</v>
      </c>
      <c r="G298" s="9" t="s">
        <v>398</v>
      </c>
      <c r="H298" s="14">
        <v>0</v>
      </c>
      <c r="I298" s="27">
        <v>1</v>
      </c>
      <c r="J298" s="27">
        <v>1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5"/>
    </row>
    <row r="299" spans="1:28" x14ac:dyDescent="0.25">
      <c r="A299" s="9" t="s">
        <v>376</v>
      </c>
      <c r="B299" s="9" t="s">
        <v>346</v>
      </c>
      <c r="C299" s="36" t="s">
        <v>570</v>
      </c>
      <c r="D299" s="9" t="s">
        <v>549</v>
      </c>
      <c r="E299" s="29" t="s">
        <v>358</v>
      </c>
      <c r="F299" s="9" t="s">
        <v>366</v>
      </c>
      <c r="G299" s="9" t="s">
        <v>398</v>
      </c>
      <c r="H299" s="14">
        <v>0</v>
      </c>
      <c r="I299" s="14">
        <v>0</v>
      </c>
      <c r="J299" s="14">
        <v>0</v>
      </c>
      <c r="K299" s="14">
        <v>0</v>
      </c>
      <c r="L299" s="27">
        <v>1</v>
      </c>
      <c r="M299" s="27">
        <v>1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7" t="s">
        <v>430</v>
      </c>
    </row>
    <row r="300" spans="1:28" x14ac:dyDescent="0.25">
      <c r="A300" s="9" t="s">
        <v>376</v>
      </c>
      <c r="B300" s="9" t="s">
        <v>346</v>
      </c>
      <c r="C300" s="36" t="s">
        <v>570</v>
      </c>
      <c r="D300" s="9" t="s">
        <v>550</v>
      </c>
      <c r="E300" s="29" t="s">
        <v>411</v>
      </c>
      <c r="F300" s="9" t="s">
        <v>364</v>
      </c>
      <c r="G300" s="9" t="s">
        <v>398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27">
        <v>1</v>
      </c>
      <c r="X300" s="14">
        <v>0</v>
      </c>
      <c r="Y300" s="14">
        <v>0</v>
      </c>
      <c r="Z300" s="14">
        <v>0</v>
      </c>
      <c r="AA300" s="14">
        <v>0</v>
      </c>
      <c r="AB300" s="17" t="s">
        <v>430</v>
      </c>
    </row>
    <row r="301" spans="1:28" x14ac:dyDescent="0.25">
      <c r="A301" s="9" t="s">
        <v>376</v>
      </c>
      <c r="B301" s="9" t="s">
        <v>346</v>
      </c>
      <c r="C301" s="36" t="s">
        <v>570</v>
      </c>
      <c r="D301" s="9" t="s">
        <v>551</v>
      </c>
      <c r="E301" s="20" t="s">
        <v>357</v>
      </c>
      <c r="F301" s="9" t="s">
        <v>366</v>
      </c>
      <c r="G301" s="9" t="s">
        <v>398</v>
      </c>
      <c r="H301" s="14">
        <v>0</v>
      </c>
      <c r="I301" s="27">
        <v>1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5"/>
    </row>
    <row r="302" spans="1:28" x14ac:dyDescent="0.25">
      <c r="A302" s="9" t="s">
        <v>376</v>
      </c>
      <c r="B302" s="9" t="s">
        <v>346</v>
      </c>
      <c r="C302" s="36" t="s">
        <v>570</v>
      </c>
      <c r="D302" s="9" t="s">
        <v>552</v>
      </c>
      <c r="E302" s="20" t="s">
        <v>357</v>
      </c>
      <c r="F302" s="9" t="s">
        <v>366</v>
      </c>
      <c r="G302" s="9" t="s">
        <v>398</v>
      </c>
      <c r="H302" s="14">
        <v>0</v>
      </c>
      <c r="I302" s="27">
        <v>1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5"/>
    </row>
    <row r="303" spans="1:28" x14ac:dyDescent="0.25">
      <c r="A303" s="9" t="s">
        <v>376</v>
      </c>
      <c r="B303" s="9" t="s">
        <v>346</v>
      </c>
      <c r="C303" s="36" t="s">
        <v>570</v>
      </c>
      <c r="D303" s="9" t="s">
        <v>553</v>
      </c>
      <c r="E303" s="29" t="s">
        <v>411</v>
      </c>
      <c r="F303" s="9" t="s">
        <v>364</v>
      </c>
      <c r="G303" s="9" t="s">
        <v>398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27">
        <v>1</v>
      </c>
      <c r="X303" s="14">
        <v>0</v>
      </c>
      <c r="Y303" s="14">
        <v>1</v>
      </c>
      <c r="Z303" s="14">
        <v>0</v>
      </c>
      <c r="AA303" s="14">
        <v>0</v>
      </c>
      <c r="AB303" s="15"/>
    </row>
    <row r="304" spans="1:28" x14ac:dyDescent="0.25">
      <c r="A304" s="9" t="s">
        <v>376</v>
      </c>
      <c r="B304" s="9" t="s">
        <v>346</v>
      </c>
      <c r="C304" s="36" t="s">
        <v>570</v>
      </c>
      <c r="D304" s="9" t="s">
        <v>554</v>
      </c>
      <c r="E304" s="34" t="s">
        <v>358</v>
      </c>
      <c r="F304" s="9" t="s">
        <v>366</v>
      </c>
      <c r="G304" s="9" t="s">
        <v>398</v>
      </c>
      <c r="H304" s="14">
        <v>0</v>
      </c>
      <c r="I304" s="18" t="s">
        <v>311</v>
      </c>
      <c r="J304" s="27">
        <v>1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7" t="s">
        <v>435</v>
      </c>
    </row>
    <row r="305" spans="1:28" x14ac:dyDescent="0.25">
      <c r="A305" s="9" t="s">
        <v>376</v>
      </c>
      <c r="B305" s="9" t="s">
        <v>346</v>
      </c>
      <c r="C305" s="36" t="s">
        <v>570</v>
      </c>
      <c r="D305" s="9" t="s">
        <v>555</v>
      </c>
      <c r="E305" s="20" t="s">
        <v>357</v>
      </c>
      <c r="F305" s="9" t="s">
        <v>366</v>
      </c>
      <c r="G305" s="9" t="s">
        <v>398</v>
      </c>
      <c r="H305" s="14">
        <v>0</v>
      </c>
      <c r="I305" s="27">
        <v>1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5"/>
    </row>
    <row r="306" spans="1:28" x14ac:dyDescent="0.25">
      <c r="A306" s="9" t="s">
        <v>376</v>
      </c>
      <c r="B306" s="9" t="s">
        <v>346</v>
      </c>
      <c r="C306" s="36" t="s">
        <v>570</v>
      </c>
      <c r="D306" s="9" t="s">
        <v>556</v>
      </c>
      <c r="E306" s="20" t="s">
        <v>357</v>
      </c>
      <c r="F306" s="9" t="s">
        <v>366</v>
      </c>
      <c r="G306" s="9" t="s">
        <v>398</v>
      </c>
      <c r="H306" s="14">
        <v>0</v>
      </c>
      <c r="I306" s="27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5"/>
    </row>
    <row r="307" spans="1:28" x14ac:dyDescent="0.25">
      <c r="A307" s="9" t="s">
        <v>376</v>
      </c>
      <c r="B307" s="9" t="s">
        <v>346</v>
      </c>
      <c r="C307" s="36" t="s">
        <v>570</v>
      </c>
      <c r="D307" s="9" t="s">
        <v>557</v>
      </c>
      <c r="E307" s="29" t="s">
        <v>411</v>
      </c>
      <c r="F307" s="9" t="s">
        <v>364</v>
      </c>
      <c r="G307" s="9" t="s">
        <v>398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27">
        <v>1</v>
      </c>
      <c r="W307" s="14">
        <v>0</v>
      </c>
      <c r="X307" s="14">
        <v>0</v>
      </c>
      <c r="Y307" s="14">
        <v>1</v>
      </c>
      <c r="Z307" s="14">
        <v>0</v>
      </c>
      <c r="AA307" s="14">
        <v>0</v>
      </c>
      <c r="AB307" s="15"/>
    </row>
    <row r="308" spans="1:28" x14ac:dyDescent="0.25">
      <c r="A308" s="9" t="s">
        <v>376</v>
      </c>
      <c r="B308" s="9" t="s">
        <v>346</v>
      </c>
      <c r="C308" s="36" t="s">
        <v>570</v>
      </c>
      <c r="D308" s="9" t="s">
        <v>558</v>
      </c>
      <c r="E308" s="20" t="s">
        <v>357</v>
      </c>
      <c r="F308" s="9" t="s">
        <v>366</v>
      </c>
      <c r="G308" s="9" t="s">
        <v>398</v>
      </c>
      <c r="H308" s="14">
        <v>0</v>
      </c>
      <c r="I308" s="27">
        <v>1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5"/>
    </row>
    <row r="309" spans="1:28" x14ac:dyDescent="0.25">
      <c r="A309" s="9" t="s">
        <v>376</v>
      </c>
      <c r="B309" s="9" t="s">
        <v>346</v>
      </c>
      <c r="C309" s="36" t="s">
        <v>570</v>
      </c>
      <c r="D309" s="9" t="s">
        <v>559</v>
      </c>
      <c r="E309" s="20" t="s">
        <v>357</v>
      </c>
      <c r="F309" s="9" t="s">
        <v>366</v>
      </c>
      <c r="G309" s="9" t="s">
        <v>398</v>
      </c>
      <c r="H309" s="14">
        <v>0</v>
      </c>
      <c r="I309" s="27">
        <v>1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5"/>
    </row>
    <row r="310" spans="1:28" x14ac:dyDescent="0.25">
      <c r="A310" s="9" t="s">
        <v>376</v>
      </c>
      <c r="B310" s="9" t="s">
        <v>346</v>
      </c>
      <c r="C310" s="36" t="s">
        <v>570</v>
      </c>
      <c r="D310" s="9" t="s">
        <v>560</v>
      </c>
      <c r="E310" s="20" t="s">
        <v>357</v>
      </c>
      <c r="F310" s="9" t="s">
        <v>366</v>
      </c>
      <c r="G310" s="9" t="s">
        <v>398</v>
      </c>
      <c r="H310" s="14">
        <v>0</v>
      </c>
      <c r="I310" s="27">
        <v>1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5"/>
    </row>
    <row r="311" spans="1:28" x14ac:dyDescent="0.25">
      <c r="A311" s="9" t="s">
        <v>376</v>
      </c>
      <c r="B311" s="9" t="s">
        <v>346</v>
      </c>
      <c r="C311" s="36" t="s">
        <v>570</v>
      </c>
      <c r="D311" s="9" t="s">
        <v>561</v>
      </c>
      <c r="E311" s="20" t="s">
        <v>357</v>
      </c>
      <c r="F311" s="9" t="s">
        <v>366</v>
      </c>
      <c r="G311" s="9" t="s">
        <v>398</v>
      </c>
      <c r="H311" s="14">
        <v>0</v>
      </c>
      <c r="I311" s="27">
        <v>1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7" t="s">
        <v>425</v>
      </c>
    </row>
    <row r="312" spans="1:28" x14ac:dyDescent="0.25">
      <c r="A312" s="9" t="s">
        <v>376</v>
      </c>
      <c r="B312" s="9" t="s">
        <v>346</v>
      </c>
      <c r="C312" s="36" t="s">
        <v>570</v>
      </c>
      <c r="D312" s="9" t="s">
        <v>562</v>
      </c>
      <c r="E312" s="20" t="s">
        <v>357</v>
      </c>
      <c r="F312" s="9" t="s">
        <v>366</v>
      </c>
      <c r="G312" s="9" t="s">
        <v>398</v>
      </c>
      <c r="H312" s="14">
        <v>0</v>
      </c>
      <c r="I312" s="27">
        <v>1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7"/>
    </row>
    <row r="313" spans="1:28" x14ac:dyDescent="0.25">
      <c r="A313" s="9" t="s">
        <v>376</v>
      </c>
      <c r="B313" s="9" t="s">
        <v>346</v>
      </c>
      <c r="C313" s="36" t="s">
        <v>570</v>
      </c>
      <c r="D313" s="9" t="s">
        <v>563</v>
      </c>
      <c r="E313" s="20" t="s">
        <v>357</v>
      </c>
      <c r="F313" s="9" t="s">
        <v>366</v>
      </c>
      <c r="G313" s="9" t="s">
        <v>398</v>
      </c>
      <c r="H313" s="14">
        <v>0</v>
      </c>
      <c r="I313" s="27">
        <v>1</v>
      </c>
      <c r="J313" s="14">
        <v>0</v>
      </c>
      <c r="K313" s="14">
        <v>0</v>
      </c>
      <c r="L313" s="27">
        <v>1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7"/>
    </row>
    <row r="314" spans="1:28" x14ac:dyDescent="0.25">
      <c r="A314" s="9" t="s">
        <v>376</v>
      </c>
      <c r="B314" s="9" t="s">
        <v>346</v>
      </c>
      <c r="C314" s="36" t="s">
        <v>570</v>
      </c>
      <c r="D314" s="9" t="s">
        <v>564</v>
      </c>
      <c r="E314" s="20" t="s">
        <v>357</v>
      </c>
      <c r="F314" s="9" t="s">
        <v>366</v>
      </c>
      <c r="G314" s="9" t="s">
        <v>398</v>
      </c>
      <c r="H314" s="14">
        <v>0</v>
      </c>
      <c r="I314" s="27">
        <v>1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7"/>
    </row>
    <row r="315" spans="1:28" x14ac:dyDescent="0.25">
      <c r="A315" s="9" t="s">
        <v>376</v>
      </c>
      <c r="B315" s="9" t="s">
        <v>346</v>
      </c>
      <c r="C315" s="36" t="s">
        <v>570</v>
      </c>
      <c r="D315" s="9" t="s">
        <v>565</v>
      </c>
      <c r="E315" s="29" t="s">
        <v>358</v>
      </c>
      <c r="F315" s="9" t="s">
        <v>366</v>
      </c>
      <c r="G315" s="9" t="s">
        <v>398</v>
      </c>
      <c r="H315" s="14">
        <v>0</v>
      </c>
      <c r="I315" s="27">
        <v>1</v>
      </c>
      <c r="J315" s="27">
        <v>1</v>
      </c>
      <c r="K315" s="14">
        <v>0</v>
      </c>
      <c r="L315" s="27">
        <v>1</v>
      </c>
      <c r="M315" s="27">
        <v>1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7"/>
    </row>
    <row r="316" spans="1:28" x14ac:dyDescent="0.25">
      <c r="A316" s="9" t="s">
        <v>376</v>
      </c>
      <c r="B316" s="9" t="s">
        <v>346</v>
      </c>
      <c r="C316" s="36" t="s">
        <v>570</v>
      </c>
      <c r="D316" s="9" t="s">
        <v>566</v>
      </c>
      <c r="E316" s="20" t="s">
        <v>357</v>
      </c>
      <c r="F316" s="9" t="s">
        <v>366</v>
      </c>
      <c r="G316" s="9" t="s">
        <v>398</v>
      </c>
      <c r="H316" s="14">
        <v>0</v>
      </c>
      <c r="I316" s="27">
        <v>1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7"/>
    </row>
    <row r="317" spans="1:28" x14ac:dyDescent="0.25">
      <c r="A317" s="9" t="s">
        <v>376</v>
      </c>
      <c r="B317" s="9" t="s">
        <v>346</v>
      </c>
      <c r="C317" s="36" t="s">
        <v>570</v>
      </c>
      <c r="D317" s="9" t="s">
        <v>567</v>
      </c>
      <c r="E317" s="20" t="s">
        <v>357</v>
      </c>
      <c r="F317" s="9" t="s">
        <v>366</v>
      </c>
      <c r="G317" s="9" t="s">
        <v>398</v>
      </c>
      <c r="H317" s="14">
        <v>0</v>
      </c>
      <c r="I317" s="27">
        <v>1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7"/>
    </row>
    <row r="318" spans="1:28" x14ac:dyDescent="0.25">
      <c r="A318" s="9" t="s">
        <v>376</v>
      </c>
      <c r="B318" s="9" t="s">
        <v>346</v>
      </c>
      <c r="C318" s="36" t="s">
        <v>570</v>
      </c>
      <c r="D318" s="9" t="s">
        <v>568</v>
      </c>
      <c r="E318" s="34" t="s">
        <v>358</v>
      </c>
      <c r="F318" s="9" t="s">
        <v>366</v>
      </c>
      <c r="G318" s="9" t="s">
        <v>398</v>
      </c>
      <c r="H318" s="14">
        <v>0</v>
      </c>
      <c r="I318" s="27">
        <v>1</v>
      </c>
      <c r="J318" s="27">
        <v>1</v>
      </c>
      <c r="K318" s="14">
        <v>0</v>
      </c>
      <c r="L318" s="27">
        <v>1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7"/>
    </row>
    <row r="319" spans="1:28" x14ac:dyDescent="0.25">
      <c r="A319" s="9" t="s">
        <v>376</v>
      </c>
      <c r="B319" s="9" t="s">
        <v>346</v>
      </c>
      <c r="C319" s="36" t="s">
        <v>570</v>
      </c>
      <c r="D319" s="9" t="s">
        <v>569</v>
      </c>
      <c r="E319" s="29" t="s">
        <v>411</v>
      </c>
      <c r="F319" s="9" t="s">
        <v>364</v>
      </c>
      <c r="G319" s="9" t="s">
        <v>398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27">
        <v>1</v>
      </c>
      <c r="X319" s="14">
        <v>0</v>
      </c>
      <c r="Y319" s="14">
        <v>0</v>
      </c>
      <c r="Z319" s="14">
        <v>0</v>
      </c>
      <c r="AA319" s="14">
        <v>0</v>
      </c>
      <c r="AB319" s="17" t="s">
        <v>430</v>
      </c>
    </row>
    <row r="320" spans="1:28" s="4" customFormat="1" x14ac:dyDescent="0.25">
      <c r="A320" s="20" t="s">
        <v>377</v>
      </c>
      <c r="B320" s="20" t="s">
        <v>418</v>
      </c>
      <c r="C320" s="20"/>
      <c r="D320" s="33" t="str">
        <f>CONCATENATE(G320," (Lavanttal)")</f>
        <v>Engelhardioideae gen. et sp. indet. (Lavanttal)</v>
      </c>
      <c r="E320" s="22" t="s">
        <v>396</v>
      </c>
      <c r="F320" s="22" t="s">
        <v>396</v>
      </c>
      <c r="G320" s="7" t="s">
        <v>416</v>
      </c>
      <c r="H320" s="14">
        <f t="shared" ref="H320:AA320" si="7">MAX(H321:H325)</f>
        <v>1</v>
      </c>
      <c r="I320" s="27">
        <f t="shared" si="7"/>
        <v>1</v>
      </c>
      <c r="J320" s="27">
        <f t="shared" si="7"/>
        <v>0</v>
      </c>
      <c r="K320" s="27">
        <f t="shared" si="7"/>
        <v>0</v>
      </c>
      <c r="L320" s="27">
        <f t="shared" si="7"/>
        <v>0</v>
      </c>
      <c r="M320" s="27">
        <f t="shared" si="7"/>
        <v>0</v>
      </c>
      <c r="N320" s="27">
        <f t="shared" si="7"/>
        <v>0</v>
      </c>
      <c r="O320" s="27">
        <f t="shared" si="7"/>
        <v>0</v>
      </c>
      <c r="P320" s="27">
        <f t="shared" si="7"/>
        <v>0</v>
      </c>
      <c r="Q320" s="27">
        <f t="shared" si="7"/>
        <v>1</v>
      </c>
      <c r="R320" s="27">
        <f t="shared" si="7"/>
        <v>0</v>
      </c>
      <c r="S320" s="27">
        <f t="shared" si="7"/>
        <v>0</v>
      </c>
      <c r="T320" s="27">
        <f t="shared" si="7"/>
        <v>0</v>
      </c>
      <c r="U320" s="27">
        <f t="shared" si="7"/>
        <v>0</v>
      </c>
      <c r="V320" s="27">
        <f t="shared" si="7"/>
        <v>0</v>
      </c>
      <c r="W320" s="27">
        <f t="shared" si="7"/>
        <v>0</v>
      </c>
      <c r="X320" s="27">
        <f t="shared" si="7"/>
        <v>0</v>
      </c>
      <c r="Y320" s="27">
        <f t="shared" si="7"/>
        <v>0</v>
      </c>
      <c r="Z320" s="27">
        <f t="shared" si="7"/>
        <v>0</v>
      </c>
      <c r="AA320" s="27">
        <f t="shared" si="7"/>
        <v>0</v>
      </c>
      <c r="AB320" s="19"/>
    </row>
    <row r="321" spans="1:28" s="4" customFormat="1" x14ac:dyDescent="0.25">
      <c r="A321" s="19" t="s">
        <v>377</v>
      </c>
      <c r="B321" s="20" t="s">
        <v>355</v>
      </c>
      <c r="C321" s="19"/>
      <c r="D321" s="2" t="s">
        <v>350</v>
      </c>
      <c r="E321" s="30" t="s">
        <v>410</v>
      </c>
      <c r="F321" s="30" t="s">
        <v>366</v>
      </c>
      <c r="G321" s="30" t="s">
        <v>416</v>
      </c>
      <c r="H321" s="3">
        <v>1</v>
      </c>
      <c r="I321" s="3">
        <v>1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1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25">
        <v>0</v>
      </c>
      <c r="Y321" s="3">
        <v>0</v>
      </c>
      <c r="Z321" s="25">
        <v>0</v>
      </c>
      <c r="AA321" s="3">
        <v>0</v>
      </c>
      <c r="AB321" s="2"/>
    </row>
    <row r="322" spans="1:28" s="4" customFormat="1" x14ac:dyDescent="0.25">
      <c r="A322" s="19" t="s">
        <v>377</v>
      </c>
      <c r="B322" s="20" t="s">
        <v>355</v>
      </c>
      <c r="C322" s="19"/>
      <c r="D322" s="2" t="s">
        <v>352</v>
      </c>
      <c r="E322" s="39" t="s">
        <v>582</v>
      </c>
      <c r="F322" s="30" t="s">
        <v>366</v>
      </c>
      <c r="G322" s="30" t="s">
        <v>416</v>
      </c>
      <c r="H322" s="3">
        <v>1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25">
        <v>0</v>
      </c>
      <c r="Y322" s="3">
        <v>0</v>
      </c>
      <c r="Z322" s="25">
        <v>0</v>
      </c>
      <c r="AA322" s="3">
        <v>0</v>
      </c>
      <c r="AB322" s="2" t="s">
        <v>353</v>
      </c>
    </row>
    <row r="323" spans="1:28" s="4" customFormat="1" x14ac:dyDescent="0.25">
      <c r="A323" s="19" t="s">
        <v>377</v>
      </c>
      <c r="B323" s="20" t="s">
        <v>355</v>
      </c>
      <c r="C323" s="19"/>
      <c r="D323" s="2" t="s">
        <v>354</v>
      </c>
      <c r="E323" s="30" t="s">
        <v>357</v>
      </c>
      <c r="F323" s="30" t="s">
        <v>366</v>
      </c>
      <c r="G323" s="30" t="s">
        <v>416</v>
      </c>
      <c r="H323" s="3">
        <v>0</v>
      </c>
      <c r="I323" s="3">
        <v>1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1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25">
        <v>0</v>
      </c>
      <c r="Y323" s="3">
        <v>0</v>
      </c>
      <c r="Z323" s="25">
        <v>0</v>
      </c>
      <c r="AA323" s="3">
        <v>0</v>
      </c>
      <c r="AB323" s="2" t="s">
        <v>351</v>
      </c>
    </row>
    <row r="324" spans="1:28" s="4" customFormat="1" x14ac:dyDescent="0.25">
      <c r="A324" s="19" t="s">
        <v>377</v>
      </c>
      <c r="B324" s="20" t="s">
        <v>356</v>
      </c>
      <c r="C324" s="19"/>
      <c r="D324" s="19" t="s">
        <v>230</v>
      </c>
      <c r="E324" s="20" t="s">
        <v>410</v>
      </c>
      <c r="F324" s="19" t="s">
        <v>366</v>
      </c>
      <c r="G324" s="19" t="s">
        <v>416</v>
      </c>
      <c r="H324" s="14">
        <v>1</v>
      </c>
      <c r="I324" s="27">
        <v>1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1</v>
      </c>
      <c r="R324" s="27">
        <v>0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  <c r="Z324" s="27">
        <v>0</v>
      </c>
      <c r="AA324" s="27">
        <v>0</v>
      </c>
      <c r="AB324" s="19"/>
    </row>
    <row r="325" spans="1:28" s="4" customFormat="1" x14ac:dyDescent="0.25">
      <c r="A325" s="19" t="s">
        <v>377</v>
      </c>
      <c r="B325" s="20" t="s">
        <v>356</v>
      </c>
      <c r="C325" s="19"/>
      <c r="D325" s="19" t="s">
        <v>231</v>
      </c>
      <c r="E325" s="39" t="s">
        <v>582</v>
      </c>
      <c r="F325" s="20" t="s">
        <v>366</v>
      </c>
      <c r="G325" s="20" t="s">
        <v>416</v>
      </c>
      <c r="H325" s="14">
        <v>1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19" t="s">
        <v>316</v>
      </c>
    </row>
    <row r="326" spans="1:28" s="4" customFormat="1" x14ac:dyDescent="0.25">
      <c r="A326" s="20" t="s">
        <v>378</v>
      </c>
      <c r="B326" s="20" t="s">
        <v>335</v>
      </c>
      <c r="C326" s="20"/>
      <c r="D326" s="33" t="str">
        <f>CONCATENATE(G326," (Lavanttal)")</f>
        <v>Carya sp. (Lavanttal)</v>
      </c>
      <c r="E326" s="22" t="s">
        <v>396</v>
      </c>
      <c r="F326" s="22" t="s">
        <v>396</v>
      </c>
      <c r="G326" s="22" t="s">
        <v>399</v>
      </c>
      <c r="H326" s="14">
        <f t="shared" ref="H326:AA326" si="8">MAX(H327:H341)</f>
        <v>0</v>
      </c>
      <c r="I326" s="27">
        <f t="shared" si="8"/>
        <v>1</v>
      </c>
      <c r="J326" s="27">
        <f t="shared" si="8"/>
        <v>1</v>
      </c>
      <c r="K326" s="27">
        <f t="shared" si="8"/>
        <v>0</v>
      </c>
      <c r="L326" s="27">
        <f t="shared" si="8"/>
        <v>1</v>
      </c>
      <c r="M326" s="27">
        <f t="shared" si="8"/>
        <v>1</v>
      </c>
      <c r="N326" s="27">
        <f t="shared" si="8"/>
        <v>0</v>
      </c>
      <c r="O326" s="27">
        <f t="shared" si="8"/>
        <v>0</v>
      </c>
      <c r="P326" s="27">
        <f t="shared" si="8"/>
        <v>1</v>
      </c>
      <c r="Q326" s="27">
        <f t="shared" si="8"/>
        <v>0</v>
      </c>
      <c r="R326" s="27">
        <f t="shared" si="8"/>
        <v>0</v>
      </c>
      <c r="S326" s="27">
        <f t="shared" si="8"/>
        <v>0</v>
      </c>
      <c r="T326" s="27">
        <f t="shared" si="8"/>
        <v>0</v>
      </c>
      <c r="U326" s="27">
        <f t="shared" si="8"/>
        <v>0</v>
      </c>
      <c r="V326" s="27">
        <f t="shared" si="8"/>
        <v>0</v>
      </c>
      <c r="W326" s="27">
        <f t="shared" si="8"/>
        <v>0</v>
      </c>
      <c r="X326" s="27">
        <f t="shared" si="8"/>
        <v>0</v>
      </c>
      <c r="Y326" s="27">
        <f t="shared" si="8"/>
        <v>0</v>
      </c>
      <c r="Z326" s="27">
        <f t="shared" si="8"/>
        <v>0</v>
      </c>
      <c r="AA326" s="27">
        <f t="shared" si="8"/>
        <v>0</v>
      </c>
      <c r="AB326" s="19"/>
    </row>
    <row r="327" spans="1:28" s="4" customFormat="1" x14ac:dyDescent="0.25">
      <c r="A327" s="19" t="s">
        <v>378</v>
      </c>
      <c r="B327" s="20" t="s">
        <v>335</v>
      </c>
      <c r="C327" s="19"/>
      <c r="D327" s="19" t="s">
        <v>223</v>
      </c>
      <c r="E327" s="20" t="s">
        <v>357</v>
      </c>
      <c r="F327" s="19" t="s">
        <v>366</v>
      </c>
      <c r="G327" s="19" t="s">
        <v>399</v>
      </c>
      <c r="H327" s="14">
        <v>0</v>
      </c>
      <c r="I327" s="27">
        <v>1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7">
        <v>0</v>
      </c>
      <c r="AB327" s="19"/>
    </row>
    <row r="328" spans="1:28" s="4" customFormat="1" x14ac:dyDescent="0.25">
      <c r="A328" s="19" t="s">
        <v>378</v>
      </c>
      <c r="B328" s="20" t="s">
        <v>335</v>
      </c>
      <c r="C328" s="19"/>
      <c r="D328" s="19" t="s">
        <v>232</v>
      </c>
      <c r="E328" s="20" t="s">
        <v>357</v>
      </c>
      <c r="F328" s="19" t="s">
        <v>366</v>
      </c>
      <c r="G328" s="19" t="s">
        <v>399</v>
      </c>
      <c r="H328" s="14">
        <v>0</v>
      </c>
      <c r="I328" s="27">
        <v>1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27">
        <v>0</v>
      </c>
      <c r="AB328" s="19" t="s">
        <v>315</v>
      </c>
    </row>
    <row r="329" spans="1:28" s="4" customFormat="1" x14ac:dyDescent="0.25">
      <c r="A329" s="19" t="s">
        <v>378</v>
      </c>
      <c r="B329" s="20" t="s">
        <v>335</v>
      </c>
      <c r="C329" s="19"/>
      <c r="D329" s="19" t="s">
        <v>192</v>
      </c>
      <c r="E329" s="20" t="s">
        <v>358</v>
      </c>
      <c r="F329" s="19" t="s">
        <v>366</v>
      </c>
      <c r="G329" s="19" t="s">
        <v>399</v>
      </c>
      <c r="H329" s="14">
        <v>0</v>
      </c>
      <c r="I329" s="27">
        <v>1</v>
      </c>
      <c r="J329" s="27">
        <v>1</v>
      </c>
      <c r="K329" s="27">
        <v>0</v>
      </c>
      <c r="L329" s="27">
        <v>1</v>
      </c>
      <c r="M329" s="27">
        <v>1</v>
      </c>
      <c r="N329" s="27">
        <v>0</v>
      </c>
      <c r="O329" s="27">
        <v>0</v>
      </c>
      <c r="P329" s="27">
        <v>0</v>
      </c>
      <c r="Q329" s="27">
        <v>0</v>
      </c>
      <c r="R329" s="27">
        <v>0</v>
      </c>
      <c r="S329" s="27">
        <v>0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0</v>
      </c>
      <c r="Z329" s="27">
        <v>0</v>
      </c>
      <c r="AA329" s="27">
        <v>0</v>
      </c>
      <c r="AB329" s="19"/>
    </row>
    <row r="330" spans="1:28" s="4" customFormat="1" x14ac:dyDescent="0.25">
      <c r="A330" s="19" t="s">
        <v>378</v>
      </c>
      <c r="B330" s="20" t="s">
        <v>335</v>
      </c>
      <c r="C330" s="19"/>
      <c r="D330" s="19" t="s">
        <v>224</v>
      </c>
      <c r="E330" s="20" t="s">
        <v>357</v>
      </c>
      <c r="F330" s="19" t="s">
        <v>366</v>
      </c>
      <c r="G330" s="19" t="s">
        <v>399</v>
      </c>
      <c r="H330" s="14">
        <v>0</v>
      </c>
      <c r="I330" s="27">
        <v>1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7">
        <v>0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19"/>
    </row>
    <row r="331" spans="1:28" s="4" customFormat="1" x14ac:dyDescent="0.25">
      <c r="A331" s="19" t="s">
        <v>378</v>
      </c>
      <c r="B331" s="20" t="s">
        <v>335</v>
      </c>
      <c r="C331" s="19"/>
      <c r="D331" s="19" t="s">
        <v>233</v>
      </c>
      <c r="E331" s="20" t="s">
        <v>357</v>
      </c>
      <c r="F331" s="19" t="s">
        <v>366</v>
      </c>
      <c r="G331" s="19" t="s">
        <v>399</v>
      </c>
      <c r="H331" s="14">
        <v>0</v>
      </c>
      <c r="I331" s="27">
        <v>1</v>
      </c>
      <c r="J331" s="27">
        <v>0</v>
      </c>
      <c r="K331" s="27">
        <v>0</v>
      </c>
      <c r="L331" s="18" t="s">
        <v>311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19" t="s">
        <v>322</v>
      </c>
    </row>
    <row r="332" spans="1:28" s="4" customFormat="1" x14ac:dyDescent="0.25">
      <c r="A332" s="19" t="s">
        <v>378</v>
      </c>
      <c r="B332" s="20" t="s">
        <v>335</v>
      </c>
      <c r="C332" s="19"/>
      <c r="D332" s="19" t="s">
        <v>368</v>
      </c>
      <c r="E332" s="20" t="s">
        <v>357</v>
      </c>
      <c r="F332" s="19" t="s">
        <v>366</v>
      </c>
      <c r="G332" s="19" t="s">
        <v>399</v>
      </c>
      <c r="H332" s="14">
        <v>0</v>
      </c>
      <c r="I332" s="27">
        <v>1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  <c r="Z332" s="27">
        <v>0</v>
      </c>
      <c r="AA332" s="27">
        <v>0</v>
      </c>
      <c r="AB332" s="19" t="s">
        <v>315</v>
      </c>
    </row>
    <row r="333" spans="1:28" s="4" customFormat="1" x14ac:dyDescent="0.25">
      <c r="A333" s="19" t="s">
        <v>378</v>
      </c>
      <c r="B333" s="20" t="s">
        <v>335</v>
      </c>
      <c r="C333" s="19"/>
      <c r="D333" s="19" t="s">
        <v>225</v>
      </c>
      <c r="E333" s="20" t="s">
        <v>357</v>
      </c>
      <c r="F333" s="19" t="s">
        <v>366</v>
      </c>
      <c r="G333" s="19" t="s">
        <v>399</v>
      </c>
      <c r="H333" s="14">
        <v>0</v>
      </c>
      <c r="I333" s="27">
        <v>1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18" t="s">
        <v>311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  <c r="Z333" s="27">
        <v>0</v>
      </c>
      <c r="AA333" s="27">
        <v>0</v>
      </c>
      <c r="AB333" s="19" t="s">
        <v>226</v>
      </c>
    </row>
    <row r="334" spans="1:28" s="4" customFormat="1" x14ac:dyDescent="0.25">
      <c r="A334" s="19" t="s">
        <v>378</v>
      </c>
      <c r="B334" s="20" t="s">
        <v>335</v>
      </c>
      <c r="C334" s="19"/>
      <c r="D334" s="19" t="s">
        <v>369</v>
      </c>
      <c r="E334" s="20" t="s">
        <v>411</v>
      </c>
      <c r="F334" s="19" t="s">
        <v>366</v>
      </c>
      <c r="G334" s="19" t="s">
        <v>399</v>
      </c>
      <c r="H334" s="14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1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0</v>
      </c>
      <c r="AA334" s="27">
        <v>0</v>
      </c>
      <c r="AB334" s="19" t="s">
        <v>315</v>
      </c>
    </row>
    <row r="335" spans="1:28" s="4" customFormat="1" x14ac:dyDescent="0.25">
      <c r="A335" s="19" t="s">
        <v>378</v>
      </c>
      <c r="B335" s="20" t="s">
        <v>335</v>
      </c>
      <c r="C335" s="19"/>
      <c r="D335" s="19" t="s">
        <v>194</v>
      </c>
      <c r="E335" s="20" t="s">
        <v>357</v>
      </c>
      <c r="F335" s="19" t="s">
        <v>366</v>
      </c>
      <c r="G335" s="19" t="s">
        <v>399</v>
      </c>
      <c r="H335" s="14">
        <v>0</v>
      </c>
      <c r="I335" s="27">
        <v>1</v>
      </c>
      <c r="J335" s="27">
        <v>0</v>
      </c>
      <c r="K335" s="27">
        <v>0</v>
      </c>
      <c r="L335" s="27">
        <v>1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7">
        <v>0</v>
      </c>
      <c r="AB335" s="19"/>
    </row>
    <row r="336" spans="1:28" s="4" customFormat="1" x14ac:dyDescent="0.25">
      <c r="A336" s="19" t="s">
        <v>378</v>
      </c>
      <c r="B336" s="20" t="s">
        <v>335</v>
      </c>
      <c r="C336" s="19"/>
      <c r="D336" s="19" t="s">
        <v>227</v>
      </c>
      <c r="E336" s="20" t="s">
        <v>357</v>
      </c>
      <c r="F336" s="19" t="s">
        <v>366</v>
      </c>
      <c r="G336" s="19" t="s">
        <v>399</v>
      </c>
      <c r="H336" s="14">
        <v>0</v>
      </c>
      <c r="I336" s="27">
        <v>1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0</v>
      </c>
      <c r="AA336" s="27">
        <v>0</v>
      </c>
      <c r="AB336" s="19" t="s">
        <v>315</v>
      </c>
    </row>
    <row r="337" spans="1:28" s="4" customFormat="1" x14ac:dyDescent="0.25">
      <c r="A337" s="19" t="s">
        <v>378</v>
      </c>
      <c r="B337" s="20" t="s">
        <v>335</v>
      </c>
      <c r="C337" s="19"/>
      <c r="D337" s="19" t="s">
        <v>193</v>
      </c>
      <c r="E337" s="20" t="s">
        <v>358</v>
      </c>
      <c r="F337" s="19" t="s">
        <v>366</v>
      </c>
      <c r="G337" s="19" t="s">
        <v>399</v>
      </c>
      <c r="H337" s="14">
        <v>0</v>
      </c>
      <c r="I337" s="27">
        <v>1</v>
      </c>
      <c r="J337" s="27">
        <v>1</v>
      </c>
      <c r="K337" s="27">
        <v>0</v>
      </c>
      <c r="L337" s="27">
        <v>1</v>
      </c>
      <c r="M337" s="27">
        <v>1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19"/>
    </row>
    <row r="338" spans="1:28" s="4" customFormat="1" x14ac:dyDescent="0.25">
      <c r="A338" s="19" t="s">
        <v>378</v>
      </c>
      <c r="B338" s="20" t="s">
        <v>335</v>
      </c>
      <c r="C338" s="19"/>
      <c r="D338" s="19" t="s">
        <v>195</v>
      </c>
      <c r="E338" s="20" t="s">
        <v>357</v>
      </c>
      <c r="F338" s="19" t="s">
        <v>366</v>
      </c>
      <c r="G338" s="19" t="s">
        <v>399</v>
      </c>
      <c r="H338" s="14">
        <v>0</v>
      </c>
      <c r="I338" s="27">
        <v>1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19"/>
    </row>
    <row r="339" spans="1:28" s="4" customFormat="1" x14ac:dyDescent="0.25">
      <c r="A339" s="19" t="s">
        <v>378</v>
      </c>
      <c r="B339" s="20" t="s">
        <v>335</v>
      </c>
      <c r="C339" s="19"/>
      <c r="D339" s="19" t="s">
        <v>228</v>
      </c>
      <c r="E339" s="20" t="s">
        <v>357</v>
      </c>
      <c r="F339" s="19" t="s">
        <v>366</v>
      </c>
      <c r="G339" s="19" t="s">
        <v>399</v>
      </c>
      <c r="H339" s="14">
        <v>0</v>
      </c>
      <c r="I339" s="27">
        <v>1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19"/>
    </row>
    <row r="340" spans="1:28" s="4" customFormat="1" x14ac:dyDescent="0.25">
      <c r="A340" s="19" t="s">
        <v>378</v>
      </c>
      <c r="B340" s="20" t="s">
        <v>335</v>
      </c>
      <c r="C340" s="19"/>
      <c r="D340" s="19" t="s">
        <v>196</v>
      </c>
      <c r="E340" s="20" t="s">
        <v>357</v>
      </c>
      <c r="F340" s="19" t="s">
        <v>366</v>
      </c>
      <c r="G340" s="19" t="s">
        <v>399</v>
      </c>
      <c r="H340" s="14">
        <v>0</v>
      </c>
      <c r="I340" s="27">
        <v>1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19"/>
    </row>
    <row r="341" spans="1:28" s="4" customFormat="1" x14ac:dyDescent="0.25">
      <c r="A341" s="19" t="s">
        <v>378</v>
      </c>
      <c r="B341" s="20" t="s">
        <v>335</v>
      </c>
      <c r="C341" s="19"/>
      <c r="D341" s="19" t="s">
        <v>229</v>
      </c>
      <c r="E341" s="20" t="s">
        <v>411</v>
      </c>
      <c r="F341" s="19" t="s">
        <v>366</v>
      </c>
      <c r="G341" s="19" t="s">
        <v>399</v>
      </c>
      <c r="H341" s="14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1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19"/>
    </row>
    <row r="342" spans="1:28" s="4" customFormat="1" x14ac:dyDescent="0.25">
      <c r="A342" s="20" t="s">
        <v>378</v>
      </c>
      <c r="B342" s="20" t="s">
        <v>341</v>
      </c>
      <c r="C342" s="20"/>
      <c r="D342" s="33" t="str">
        <f>CONCATENATE(G342," (Lavanttal)")</f>
        <v>Juglans sp. (Lavanttal)</v>
      </c>
      <c r="E342" s="22" t="s">
        <v>396</v>
      </c>
      <c r="F342" s="22" t="s">
        <v>396</v>
      </c>
      <c r="G342" s="22" t="s">
        <v>400</v>
      </c>
      <c r="H342" s="14">
        <f t="shared" ref="H342:AA342" si="9">MAX(H343:H351)</f>
        <v>0</v>
      </c>
      <c r="I342" s="27">
        <f t="shared" si="9"/>
        <v>1</v>
      </c>
      <c r="J342" s="27">
        <f t="shared" si="9"/>
        <v>1</v>
      </c>
      <c r="K342" s="27">
        <f t="shared" si="9"/>
        <v>0</v>
      </c>
      <c r="L342" s="27">
        <f t="shared" si="9"/>
        <v>1</v>
      </c>
      <c r="M342" s="27">
        <f t="shared" si="9"/>
        <v>1</v>
      </c>
      <c r="N342" s="27">
        <f t="shared" si="9"/>
        <v>0</v>
      </c>
      <c r="O342" s="27">
        <f t="shared" si="9"/>
        <v>0</v>
      </c>
      <c r="P342" s="27">
        <f t="shared" si="9"/>
        <v>1</v>
      </c>
      <c r="Q342" s="27">
        <f t="shared" si="9"/>
        <v>1</v>
      </c>
      <c r="R342" s="27">
        <f t="shared" si="9"/>
        <v>0</v>
      </c>
      <c r="S342" s="27">
        <f t="shared" si="9"/>
        <v>1</v>
      </c>
      <c r="T342" s="27">
        <f t="shared" si="9"/>
        <v>0</v>
      </c>
      <c r="U342" s="27">
        <f t="shared" si="9"/>
        <v>0</v>
      </c>
      <c r="V342" s="27">
        <f t="shared" si="9"/>
        <v>1</v>
      </c>
      <c r="W342" s="27">
        <f t="shared" si="9"/>
        <v>1</v>
      </c>
      <c r="X342" s="27">
        <f t="shared" si="9"/>
        <v>0</v>
      </c>
      <c r="Y342" s="27">
        <f t="shared" si="9"/>
        <v>0</v>
      </c>
      <c r="Z342" s="27">
        <f t="shared" si="9"/>
        <v>0</v>
      </c>
      <c r="AA342" s="27">
        <f t="shared" si="9"/>
        <v>0</v>
      </c>
      <c r="AB342" s="19"/>
    </row>
    <row r="343" spans="1:28" s="4" customFormat="1" x14ac:dyDescent="0.25">
      <c r="A343" s="19" t="s">
        <v>378</v>
      </c>
      <c r="B343" s="20" t="s">
        <v>341</v>
      </c>
      <c r="C343" s="19"/>
      <c r="D343" s="19" t="s">
        <v>218</v>
      </c>
      <c r="E343" s="20" t="s">
        <v>358</v>
      </c>
      <c r="F343" s="19" t="s">
        <v>366</v>
      </c>
      <c r="G343" s="19" t="s">
        <v>400</v>
      </c>
      <c r="H343" s="14">
        <v>0</v>
      </c>
      <c r="I343" s="27">
        <v>1</v>
      </c>
      <c r="J343" s="27">
        <v>1</v>
      </c>
      <c r="K343" s="27">
        <v>0</v>
      </c>
      <c r="L343" s="27">
        <v>0</v>
      </c>
      <c r="M343" s="27">
        <v>1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19"/>
    </row>
    <row r="344" spans="1:28" s="4" customFormat="1" x14ac:dyDescent="0.25">
      <c r="A344" s="19" t="s">
        <v>378</v>
      </c>
      <c r="B344" s="20" t="s">
        <v>341</v>
      </c>
      <c r="C344" s="19"/>
      <c r="D344" s="19" t="s">
        <v>220</v>
      </c>
      <c r="E344" s="20" t="s">
        <v>411</v>
      </c>
      <c r="F344" s="19" t="s">
        <v>364</v>
      </c>
      <c r="G344" s="19" t="s">
        <v>400</v>
      </c>
      <c r="H344" s="14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  <c r="V344" s="27">
        <v>1</v>
      </c>
      <c r="W344" s="27">
        <v>0</v>
      </c>
      <c r="X344" s="27">
        <v>0</v>
      </c>
      <c r="Y344" s="27">
        <v>0</v>
      </c>
      <c r="Z344" s="27">
        <v>0</v>
      </c>
      <c r="AA344" s="27">
        <v>0</v>
      </c>
      <c r="AB344" s="19" t="s">
        <v>316</v>
      </c>
    </row>
    <row r="345" spans="1:28" s="4" customFormat="1" x14ac:dyDescent="0.25">
      <c r="A345" s="19" t="s">
        <v>378</v>
      </c>
      <c r="B345" s="20" t="s">
        <v>341</v>
      </c>
      <c r="C345" s="19"/>
      <c r="D345" s="19" t="s">
        <v>197</v>
      </c>
      <c r="E345" s="20" t="s">
        <v>358</v>
      </c>
      <c r="F345" s="19" t="s">
        <v>366</v>
      </c>
      <c r="G345" s="19" t="s">
        <v>400</v>
      </c>
      <c r="H345" s="14">
        <v>0</v>
      </c>
      <c r="I345" s="27">
        <v>1</v>
      </c>
      <c r="J345" s="27">
        <v>1</v>
      </c>
      <c r="K345" s="27">
        <v>0</v>
      </c>
      <c r="L345" s="27">
        <v>1</v>
      </c>
      <c r="M345" s="27">
        <v>0</v>
      </c>
      <c r="N345" s="27">
        <v>0</v>
      </c>
      <c r="O345" s="27">
        <v>0</v>
      </c>
      <c r="P345" s="27"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  <c r="V345" s="27">
        <v>0</v>
      </c>
      <c r="W345" s="27">
        <v>0</v>
      </c>
      <c r="X345" s="27">
        <v>0</v>
      </c>
      <c r="Y345" s="27">
        <v>0</v>
      </c>
      <c r="Z345" s="27">
        <v>0</v>
      </c>
      <c r="AA345" s="27">
        <v>0</v>
      </c>
      <c r="AB345" s="19"/>
    </row>
    <row r="346" spans="1:28" s="4" customFormat="1" x14ac:dyDescent="0.25">
      <c r="A346" s="19" t="s">
        <v>378</v>
      </c>
      <c r="B346" s="20" t="s">
        <v>341</v>
      </c>
      <c r="C346" s="19"/>
      <c r="D346" s="19" t="s">
        <v>221</v>
      </c>
      <c r="E346" s="20" t="s">
        <v>411</v>
      </c>
      <c r="F346" s="19" t="s">
        <v>364</v>
      </c>
      <c r="G346" s="19" t="s">
        <v>400</v>
      </c>
      <c r="H346" s="14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7">
        <v>1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19" t="s">
        <v>316</v>
      </c>
    </row>
    <row r="347" spans="1:28" s="4" customFormat="1" x14ac:dyDescent="0.25">
      <c r="A347" s="19" t="s">
        <v>378</v>
      </c>
      <c r="B347" s="20" t="s">
        <v>341</v>
      </c>
      <c r="C347" s="19"/>
      <c r="D347" s="19" t="s">
        <v>222</v>
      </c>
      <c r="E347" s="20" t="s">
        <v>411</v>
      </c>
      <c r="F347" s="19" t="s">
        <v>364</v>
      </c>
      <c r="G347" s="19" t="s">
        <v>400</v>
      </c>
      <c r="H347" s="14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  <c r="V347" s="27">
        <v>1</v>
      </c>
      <c r="W347" s="27">
        <v>1</v>
      </c>
      <c r="X347" s="27">
        <v>0</v>
      </c>
      <c r="Y347" s="27">
        <v>0</v>
      </c>
      <c r="Z347" s="27">
        <v>0</v>
      </c>
      <c r="AA347" s="27">
        <v>0</v>
      </c>
      <c r="AB347" s="19"/>
    </row>
    <row r="348" spans="1:28" s="4" customFormat="1" x14ac:dyDescent="0.25">
      <c r="A348" s="19" t="s">
        <v>378</v>
      </c>
      <c r="B348" s="20" t="s">
        <v>341</v>
      </c>
      <c r="C348" s="19"/>
      <c r="D348" s="19" t="s">
        <v>186</v>
      </c>
      <c r="E348" s="20" t="s">
        <v>358</v>
      </c>
      <c r="F348" s="19" t="s">
        <v>366</v>
      </c>
      <c r="G348" s="19" t="s">
        <v>400</v>
      </c>
      <c r="H348" s="14">
        <v>0</v>
      </c>
      <c r="I348" s="27">
        <v>0</v>
      </c>
      <c r="J348" s="27">
        <v>1</v>
      </c>
      <c r="K348" s="27">
        <v>0</v>
      </c>
      <c r="L348" s="27">
        <v>0</v>
      </c>
      <c r="M348" s="27">
        <v>0</v>
      </c>
      <c r="N348" s="27">
        <v>0</v>
      </c>
      <c r="O348" s="27">
        <v>0</v>
      </c>
      <c r="P348" s="27">
        <v>0</v>
      </c>
      <c r="Q348" s="27">
        <v>1</v>
      </c>
      <c r="R348" s="27">
        <v>0</v>
      </c>
      <c r="S348" s="27">
        <v>1</v>
      </c>
      <c r="T348" s="27">
        <v>0</v>
      </c>
      <c r="U348" s="27">
        <v>0</v>
      </c>
      <c r="V348" s="27">
        <v>0</v>
      </c>
      <c r="W348" s="27">
        <v>0</v>
      </c>
      <c r="X348" s="27">
        <v>0</v>
      </c>
      <c r="Y348" s="27">
        <v>0</v>
      </c>
      <c r="Z348" s="27">
        <v>0</v>
      </c>
      <c r="AA348" s="27">
        <v>0</v>
      </c>
      <c r="AB348" s="19"/>
    </row>
    <row r="349" spans="1:28" s="4" customFormat="1" x14ac:dyDescent="0.25">
      <c r="A349" s="19" t="s">
        <v>378</v>
      </c>
      <c r="B349" s="20" t="s">
        <v>341</v>
      </c>
      <c r="C349" s="19"/>
      <c r="D349" s="19" t="s">
        <v>198</v>
      </c>
      <c r="E349" s="20" t="s">
        <v>357</v>
      </c>
      <c r="F349" s="19" t="s">
        <v>366</v>
      </c>
      <c r="G349" s="19" t="s">
        <v>400</v>
      </c>
      <c r="H349" s="14">
        <v>0</v>
      </c>
      <c r="I349" s="27">
        <v>1</v>
      </c>
      <c r="J349" s="27">
        <v>0</v>
      </c>
      <c r="K349" s="27">
        <v>0</v>
      </c>
      <c r="L349" s="27">
        <v>1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0</v>
      </c>
      <c r="Z349" s="27">
        <v>0</v>
      </c>
      <c r="AA349" s="27">
        <v>0</v>
      </c>
      <c r="AB349" s="19"/>
    </row>
    <row r="350" spans="1:28" s="4" customFormat="1" x14ac:dyDescent="0.25">
      <c r="A350" s="19" t="s">
        <v>378</v>
      </c>
      <c r="B350" s="20" t="s">
        <v>341</v>
      </c>
      <c r="C350" s="19"/>
      <c r="D350" s="19" t="s">
        <v>200</v>
      </c>
      <c r="E350" s="20" t="s">
        <v>358</v>
      </c>
      <c r="F350" s="20" t="s">
        <v>366</v>
      </c>
      <c r="G350" s="20" t="s">
        <v>400</v>
      </c>
      <c r="H350" s="14">
        <v>0</v>
      </c>
      <c r="I350" s="27">
        <v>1</v>
      </c>
      <c r="J350" s="27">
        <v>1</v>
      </c>
      <c r="K350" s="27">
        <v>0</v>
      </c>
      <c r="L350" s="27">
        <v>0</v>
      </c>
      <c r="M350" s="18" t="s">
        <v>311</v>
      </c>
      <c r="N350" s="27">
        <v>0</v>
      </c>
      <c r="O350" s="27">
        <v>0</v>
      </c>
      <c r="P350" s="27">
        <v>1</v>
      </c>
      <c r="Q350" s="27">
        <v>1</v>
      </c>
      <c r="R350" s="27">
        <v>0</v>
      </c>
      <c r="S350" s="27">
        <v>1</v>
      </c>
      <c r="T350" s="27">
        <v>0</v>
      </c>
      <c r="U350" s="27">
        <v>0</v>
      </c>
      <c r="V350" s="27">
        <v>0</v>
      </c>
      <c r="W350" s="27">
        <v>0</v>
      </c>
      <c r="X350" s="27">
        <v>0</v>
      </c>
      <c r="Y350" s="27">
        <v>0</v>
      </c>
      <c r="Z350" s="27">
        <v>0</v>
      </c>
      <c r="AA350" s="27">
        <v>0</v>
      </c>
      <c r="AB350" s="19" t="s">
        <v>321</v>
      </c>
    </row>
    <row r="351" spans="1:28" s="4" customFormat="1" x14ac:dyDescent="0.25">
      <c r="A351" s="19" t="s">
        <v>378</v>
      </c>
      <c r="B351" s="20" t="s">
        <v>341</v>
      </c>
      <c r="C351" s="19"/>
      <c r="D351" s="19" t="s">
        <v>219</v>
      </c>
      <c r="E351" s="20" t="s">
        <v>411</v>
      </c>
      <c r="F351" s="19" t="s">
        <v>366</v>
      </c>
      <c r="G351" s="19" t="s">
        <v>400</v>
      </c>
      <c r="H351" s="14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1</v>
      </c>
      <c r="Q351" s="27">
        <v>1</v>
      </c>
      <c r="R351" s="27">
        <v>0</v>
      </c>
      <c r="S351" s="27">
        <v>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7">
        <v>0</v>
      </c>
      <c r="Z351" s="27">
        <v>0</v>
      </c>
      <c r="AA351" s="27">
        <v>0</v>
      </c>
      <c r="AB351" s="19"/>
    </row>
    <row r="352" spans="1:28" s="4" customFormat="1" x14ac:dyDescent="0.25">
      <c r="A352" s="20" t="s">
        <v>378</v>
      </c>
      <c r="B352" s="20" t="s">
        <v>334</v>
      </c>
      <c r="C352" s="20"/>
      <c r="D352" s="33" t="str">
        <f>CONCATENATE(G352," (Lavanttal)")</f>
        <v>Pterocarya sp. (Lavanttal)</v>
      </c>
      <c r="E352" s="22" t="s">
        <v>396</v>
      </c>
      <c r="F352" s="22" t="s">
        <v>396</v>
      </c>
      <c r="G352" s="22" t="s">
        <v>401</v>
      </c>
      <c r="H352" s="14">
        <f t="shared" ref="H352:AA352" si="10">MAX(H353:H358)</f>
        <v>0</v>
      </c>
      <c r="I352" s="27">
        <f t="shared" si="10"/>
        <v>1</v>
      </c>
      <c r="J352" s="27">
        <f t="shared" si="10"/>
        <v>1</v>
      </c>
      <c r="K352" s="27">
        <f t="shared" si="10"/>
        <v>0</v>
      </c>
      <c r="L352" s="27">
        <f t="shared" si="10"/>
        <v>1</v>
      </c>
      <c r="M352" s="27">
        <f t="shared" si="10"/>
        <v>1</v>
      </c>
      <c r="N352" s="27">
        <f t="shared" si="10"/>
        <v>0</v>
      </c>
      <c r="O352" s="27">
        <f t="shared" si="10"/>
        <v>0</v>
      </c>
      <c r="P352" s="27">
        <f t="shared" si="10"/>
        <v>1</v>
      </c>
      <c r="Q352" s="27">
        <f t="shared" si="10"/>
        <v>1</v>
      </c>
      <c r="R352" s="27">
        <f t="shared" si="10"/>
        <v>1</v>
      </c>
      <c r="S352" s="27">
        <f t="shared" si="10"/>
        <v>0</v>
      </c>
      <c r="T352" s="27">
        <f t="shared" si="10"/>
        <v>0</v>
      </c>
      <c r="U352" s="27">
        <f t="shared" si="10"/>
        <v>0</v>
      </c>
      <c r="V352" s="27">
        <f t="shared" si="10"/>
        <v>0</v>
      </c>
      <c r="W352" s="27">
        <f t="shared" si="10"/>
        <v>0</v>
      </c>
      <c r="X352" s="27">
        <f t="shared" si="10"/>
        <v>0</v>
      </c>
      <c r="Y352" s="27">
        <f t="shared" si="10"/>
        <v>0</v>
      </c>
      <c r="Z352" s="27">
        <f t="shared" si="10"/>
        <v>0</v>
      </c>
      <c r="AA352" s="27">
        <f t="shared" si="10"/>
        <v>0</v>
      </c>
      <c r="AB352" s="19"/>
    </row>
    <row r="353" spans="1:28" s="4" customFormat="1" x14ac:dyDescent="0.25">
      <c r="A353" s="19" t="s">
        <v>378</v>
      </c>
      <c r="B353" s="20" t="s">
        <v>334</v>
      </c>
      <c r="C353" s="19"/>
      <c r="D353" s="19" t="s">
        <v>189</v>
      </c>
      <c r="E353" s="20" t="s">
        <v>357</v>
      </c>
      <c r="F353" s="19" t="s">
        <v>366</v>
      </c>
      <c r="G353" s="19" t="s">
        <v>401</v>
      </c>
      <c r="H353" s="14">
        <v>0</v>
      </c>
      <c r="I353" s="27">
        <v>1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0</v>
      </c>
      <c r="Q353" s="27">
        <v>0</v>
      </c>
      <c r="R353" s="27">
        <v>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19" t="s">
        <v>190</v>
      </c>
    </row>
    <row r="354" spans="1:28" s="4" customFormat="1" x14ac:dyDescent="0.25">
      <c r="A354" s="19" t="s">
        <v>378</v>
      </c>
      <c r="B354" s="20" t="s">
        <v>334</v>
      </c>
      <c r="C354" s="19"/>
      <c r="D354" s="19" t="s">
        <v>215</v>
      </c>
      <c r="E354" s="20" t="s">
        <v>358</v>
      </c>
      <c r="F354" s="19" t="s">
        <v>366</v>
      </c>
      <c r="G354" s="19" t="s">
        <v>401</v>
      </c>
      <c r="H354" s="14">
        <v>0</v>
      </c>
      <c r="I354" s="27">
        <v>0</v>
      </c>
      <c r="J354" s="27">
        <v>1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0</v>
      </c>
      <c r="Q354" s="27">
        <v>1</v>
      </c>
      <c r="R354" s="27">
        <v>0</v>
      </c>
      <c r="S354" s="27">
        <v>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7">
        <v>0</v>
      </c>
      <c r="AB354" s="19"/>
    </row>
    <row r="355" spans="1:28" s="4" customFormat="1" x14ac:dyDescent="0.25">
      <c r="A355" s="19" t="s">
        <v>378</v>
      </c>
      <c r="B355" s="20" t="s">
        <v>334</v>
      </c>
      <c r="C355" s="19"/>
      <c r="D355" s="19" t="s">
        <v>191</v>
      </c>
      <c r="E355" s="20" t="s">
        <v>358</v>
      </c>
      <c r="F355" s="19" t="s">
        <v>366</v>
      </c>
      <c r="G355" s="19" t="s">
        <v>401</v>
      </c>
      <c r="H355" s="14">
        <v>0</v>
      </c>
      <c r="I355" s="27">
        <v>0</v>
      </c>
      <c r="J355" s="27">
        <v>1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1</v>
      </c>
      <c r="R355" s="27">
        <v>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0</v>
      </c>
      <c r="Z355" s="27">
        <v>0</v>
      </c>
      <c r="AA355" s="27">
        <v>0</v>
      </c>
      <c r="AB355" s="19" t="s">
        <v>315</v>
      </c>
    </row>
    <row r="356" spans="1:28" s="4" customFormat="1" x14ac:dyDescent="0.25">
      <c r="A356" s="19" t="s">
        <v>378</v>
      </c>
      <c r="B356" s="20" t="s">
        <v>334</v>
      </c>
      <c r="C356" s="19"/>
      <c r="D356" s="19" t="s">
        <v>199</v>
      </c>
      <c r="E356" s="20" t="s">
        <v>358</v>
      </c>
      <c r="F356" s="19" t="s">
        <v>366</v>
      </c>
      <c r="G356" s="19" t="s">
        <v>401</v>
      </c>
      <c r="H356" s="14">
        <v>0</v>
      </c>
      <c r="I356" s="27">
        <v>1</v>
      </c>
      <c r="J356" s="27">
        <v>1</v>
      </c>
      <c r="K356" s="27">
        <v>0</v>
      </c>
      <c r="L356" s="27">
        <v>1</v>
      </c>
      <c r="M356" s="27">
        <v>1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0</v>
      </c>
      <c r="AA356" s="27">
        <v>0</v>
      </c>
      <c r="AB356" s="19"/>
    </row>
    <row r="357" spans="1:28" s="4" customFormat="1" x14ac:dyDescent="0.25">
      <c r="A357" s="19" t="s">
        <v>378</v>
      </c>
      <c r="B357" s="20" t="s">
        <v>334</v>
      </c>
      <c r="C357" s="19"/>
      <c r="D357" s="19" t="s">
        <v>216</v>
      </c>
      <c r="E357" s="20" t="s">
        <v>358</v>
      </c>
      <c r="F357" s="19" t="s">
        <v>366</v>
      </c>
      <c r="G357" s="19" t="s">
        <v>401</v>
      </c>
      <c r="H357" s="14">
        <v>0</v>
      </c>
      <c r="I357" s="27">
        <v>1</v>
      </c>
      <c r="J357" s="27">
        <v>1</v>
      </c>
      <c r="K357" s="27">
        <v>0</v>
      </c>
      <c r="L357" s="27">
        <v>0</v>
      </c>
      <c r="M357" s="27" t="s">
        <v>308</v>
      </c>
      <c r="N357" s="27">
        <v>0</v>
      </c>
      <c r="O357" s="27">
        <v>0</v>
      </c>
      <c r="P357" s="27">
        <v>0</v>
      </c>
      <c r="Q357" s="27">
        <v>1</v>
      </c>
      <c r="R357" s="27">
        <v>1</v>
      </c>
      <c r="S357" s="27" t="s">
        <v>308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27">
        <v>0</v>
      </c>
      <c r="AB357" s="19"/>
    </row>
    <row r="358" spans="1:28" s="4" customFormat="1" x14ac:dyDescent="0.25">
      <c r="A358" s="19" t="s">
        <v>378</v>
      </c>
      <c r="B358" s="20" t="s">
        <v>334</v>
      </c>
      <c r="C358" s="19"/>
      <c r="D358" s="19" t="s">
        <v>217</v>
      </c>
      <c r="E358" s="20" t="s">
        <v>357</v>
      </c>
      <c r="F358" s="19" t="s">
        <v>366</v>
      </c>
      <c r="G358" s="19" t="s">
        <v>401</v>
      </c>
      <c r="H358" s="14">
        <v>0</v>
      </c>
      <c r="I358" s="27">
        <v>1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1</v>
      </c>
      <c r="Q358" s="27">
        <v>0</v>
      </c>
      <c r="R358" s="27">
        <v>0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0</v>
      </c>
      <c r="AA358" s="27">
        <v>0</v>
      </c>
      <c r="AB358" s="19" t="s">
        <v>315</v>
      </c>
    </row>
    <row r="359" spans="1:28" s="4" customFormat="1" x14ac:dyDescent="0.25">
      <c r="A359" s="20" t="s">
        <v>379</v>
      </c>
      <c r="B359" s="20" t="s">
        <v>419</v>
      </c>
      <c r="C359" s="20"/>
      <c r="D359" s="33" t="str">
        <f>CONCATENATE(G359," (Lavanttal)")</f>
        <v>Myricaceae gen. et sp. indet. (Lavanttal)</v>
      </c>
      <c r="E359" s="22" t="s">
        <v>396</v>
      </c>
      <c r="F359" s="22" t="s">
        <v>396</v>
      </c>
      <c r="G359" s="22" t="s">
        <v>415</v>
      </c>
      <c r="H359" s="14">
        <f>MAX(H360:H373)</f>
        <v>1</v>
      </c>
      <c r="I359" s="14">
        <f t="shared" ref="I359:AA359" si="11">MAX(I360:I373)</f>
        <v>1</v>
      </c>
      <c r="J359" s="14">
        <f t="shared" si="11"/>
        <v>1</v>
      </c>
      <c r="K359" s="14">
        <f t="shared" si="11"/>
        <v>1</v>
      </c>
      <c r="L359" s="14">
        <f t="shared" si="11"/>
        <v>0</v>
      </c>
      <c r="M359" s="14">
        <f t="shared" si="11"/>
        <v>1</v>
      </c>
      <c r="N359" s="14">
        <f t="shared" si="11"/>
        <v>1</v>
      </c>
      <c r="O359" s="14">
        <f t="shared" si="11"/>
        <v>0</v>
      </c>
      <c r="P359" s="14">
        <f t="shared" si="11"/>
        <v>1</v>
      </c>
      <c r="Q359" s="14">
        <f t="shared" si="11"/>
        <v>1</v>
      </c>
      <c r="R359" s="14">
        <f t="shared" si="11"/>
        <v>0</v>
      </c>
      <c r="S359" s="14">
        <f t="shared" si="11"/>
        <v>0</v>
      </c>
      <c r="T359" s="14">
        <f t="shared" si="11"/>
        <v>0</v>
      </c>
      <c r="U359" s="14">
        <f t="shared" si="11"/>
        <v>0</v>
      </c>
      <c r="V359" s="14">
        <f t="shared" si="11"/>
        <v>1</v>
      </c>
      <c r="W359" s="14">
        <f t="shared" si="11"/>
        <v>1</v>
      </c>
      <c r="X359" s="14">
        <f t="shared" si="11"/>
        <v>0</v>
      </c>
      <c r="Y359" s="14">
        <f t="shared" si="11"/>
        <v>0</v>
      </c>
      <c r="Z359" s="14">
        <f t="shared" si="11"/>
        <v>0</v>
      </c>
      <c r="AA359" s="14">
        <f t="shared" si="11"/>
        <v>0</v>
      </c>
      <c r="AB359" s="19"/>
    </row>
    <row r="360" spans="1:28" s="4" customFormat="1" x14ac:dyDescent="0.25">
      <c r="A360" s="19" t="s">
        <v>379</v>
      </c>
      <c r="B360" s="20" t="s">
        <v>342</v>
      </c>
      <c r="C360" s="19"/>
      <c r="D360" s="19" t="s">
        <v>211</v>
      </c>
      <c r="E360" s="20" t="s">
        <v>410</v>
      </c>
      <c r="F360" s="19" t="s">
        <v>366</v>
      </c>
      <c r="G360" s="19" t="s">
        <v>415</v>
      </c>
      <c r="H360" s="14">
        <v>1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1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27">
        <v>0</v>
      </c>
      <c r="AB360" s="19" t="s">
        <v>315</v>
      </c>
    </row>
    <row r="361" spans="1:28" s="4" customFormat="1" x14ac:dyDescent="0.25">
      <c r="A361" s="19" t="s">
        <v>379</v>
      </c>
      <c r="B361" s="20" t="s">
        <v>342</v>
      </c>
      <c r="C361" s="19"/>
      <c r="D361" s="19" t="s">
        <v>201</v>
      </c>
      <c r="E361" s="20" t="s">
        <v>411</v>
      </c>
      <c r="F361" s="19" t="s">
        <v>364</v>
      </c>
      <c r="G361" s="19" t="s">
        <v>415</v>
      </c>
      <c r="H361" s="14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7">
        <v>0</v>
      </c>
      <c r="S361" s="27">
        <v>0</v>
      </c>
      <c r="T361" s="27">
        <v>0</v>
      </c>
      <c r="U361" s="27">
        <v>0</v>
      </c>
      <c r="V361" s="27">
        <v>1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19" t="s">
        <v>316</v>
      </c>
    </row>
    <row r="362" spans="1:28" s="4" customFormat="1" x14ac:dyDescent="0.25">
      <c r="A362" s="19" t="s">
        <v>379</v>
      </c>
      <c r="B362" s="20" t="s">
        <v>342</v>
      </c>
      <c r="C362" s="19"/>
      <c r="D362" s="19" t="s">
        <v>209</v>
      </c>
      <c r="E362" s="20" t="s">
        <v>358</v>
      </c>
      <c r="F362" s="19" t="s">
        <v>366</v>
      </c>
      <c r="G362" s="19" t="s">
        <v>415</v>
      </c>
      <c r="H362" s="14">
        <v>0</v>
      </c>
      <c r="I362" s="27">
        <v>1</v>
      </c>
      <c r="J362" s="27">
        <v>1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7">
        <v>0</v>
      </c>
      <c r="S362" s="27">
        <v>0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0</v>
      </c>
      <c r="AA362" s="27">
        <v>0</v>
      </c>
      <c r="AB362" s="19"/>
    </row>
    <row r="363" spans="1:28" s="4" customFormat="1" x14ac:dyDescent="0.25">
      <c r="A363" s="19" t="s">
        <v>379</v>
      </c>
      <c r="B363" s="20" t="s">
        <v>342</v>
      </c>
      <c r="C363" s="19"/>
      <c r="D363" s="19" t="s">
        <v>202</v>
      </c>
      <c r="E363" s="20" t="s">
        <v>410</v>
      </c>
      <c r="F363" s="19" t="s">
        <v>366</v>
      </c>
      <c r="G363" s="19" t="s">
        <v>415</v>
      </c>
      <c r="H363" s="14">
        <v>1</v>
      </c>
      <c r="I363" s="27">
        <v>1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7">
        <v>0</v>
      </c>
      <c r="AB363" s="19"/>
    </row>
    <row r="364" spans="1:28" s="4" customFormat="1" x14ac:dyDescent="0.25">
      <c r="A364" s="19" t="s">
        <v>379</v>
      </c>
      <c r="B364" s="20" t="s">
        <v>342</v>
      </c>
      <c r="C364" s="19"/>
      <c r="D364" s="19" t="s">
        <v>210</v>
      </c>
      <c r="E364" s="20" t="s">
        <v>411</v>
      </c>
      <c r="F364" s="19" t="s">
        <v>366</v>
      </c>
      <c r="G364" s="19" t="s">
        <v>415</v>
      </c>
      <c r="H364" s="14" t="s">
        <v>308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1</v>
      </c>
      <c r="Q364" s="27">
        <v>1</v>
      </c>
      <c r="R364" s="27">
        <v>0</v>
      </c>
      <c r="S364" s="27">
        <v>0</v>
      </c>
      <c r="T364" s="27">
        <v>0</v>
      </c>
      <c r="U364" s="27">
        <v>0</v>
      </c>
      <c r="V364" s="27">
        <v>0</v>
      </c>
      <c r="W364" s="27">
        <v>0</v>
      </c>
      <c r="X364" s="27">
        <v>0</v>
      </c>
      <c r="Y364" s="27">
        <v>0</v>
      </c>
      <c r="Z364" s="27">
        <v>0</v>
      </c>
      <c r="AA364" s="27">
        <v>0</v>
      </c>
      <c r="AB364" s="19"/>
    </row>
    <row r="365" spans="1:28" s="4" customFormat="1" x14ac:dyDescent="0.25">
      <c r="A365" s="19" t="s">
        <v>379</v>
      </c>
      <c r="B365" s="20" t="s">
        <v>342</v>
      </c>
      <c r="C365" s="19"/>
      <c r="D365" s="19" t="s">
        <v>203</v>
      </c>
      <c r="E365" s="20" t="s">
        <v>357</v>
      </c>
      <c r="F365" s="19" t="s">
        <v>364</v>
      </c>
      <c r="G365" s="19" t="s">
        <v>415</v>
      </c>
      <c r="H365" s="14">
        <v>0</v>
      </c>
      <c r="I365" s="27">
        <v>1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0</v>
      </c>
      <c r="Q365" s="27">
        <v>0</v>
      </c>
      <c r="R365" s="27">
        <v>0</v>
      </c>
      <c r="S365" s="27">
        <v>0</v>
      </c>
      <c r="T365" s="27">
        <v>0</v>
      </c>
      <c r="U365" s="27">
        <v>0</v>
      </c>
      <c r="V365" s="27">
        <v>1</v>
      </c>
      <c r="W365" s="27">
        <v>0</v>
      </c>
      <c r="X365" s="27">
        <v>0</v>
      </c>
      <c r="Y365" s="27">
        <v>0</v>
      </c>
      <c r="Z365" s="27">
        <v>0</v>
      </c>
      <c r="AA365" s="27">
        <v>0</v>
      </c>
      <c r="AB365" s="19"/>
    </row>
    <row r="366" spans="1:28" s="4" customFormat="1" x14ac:dyDescent="0.25">
      <c r="A366" s="19" t="s">
        <v>379</v>
      </c>
      <c r="B366" s="20" t="s">
        <v>342</v>
      </c>
      <c r="C366" s="19"/>
      <c r="D366" s="19" t="s">
        <v>206</v>
      </c>
      <c r="E366" s="20" t="s">
        <v>357</v>
      </c>
      <c r="F366" s="19" t="s">
        <v>366</v>
      </c>
      <c r="G366" s="19" t="s">
        <v>415</v>
      </c>
      <c r="H366" s="14">
        <v>0</v>
      </c>
      <c r="I366" s="27">
        <v>1</v>
      </c>
      <c r="J366" s="27"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  <c r="P366" s="27">
        <v>0</v>
      </c>
      <c r="Q366" s="27">
        <v>0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7">
        <v>0</v>
      </c>
      <c r="AB366" s="19" t="s">
        <v>316</v>
      </c>
    </row>
    <row r="367" spans="1:28" s="4" customFormat="1" x14ac:dyDescent="0.25">
      <c r="A367" s="19" t="s">
        <v>379</v>
      </c>
      <c r="B367" s="20" t="s">
        <v>342</v>
      </c>
      <c r="C367" s="19"/>
      <c r="D367" s="19" t="s">
        <v>212</v>
      </c>
      <c r="E367" s="54" t="s">
        <v>358</v>
      </c>
      <c r="F367" s="19" t="s">
        <v>366</v>
      </c>
      <c r="G367" s="19" t="s">
        <v>415</v>
      </c>
      <c r="H367" s="14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27">
        <v>1</v>
      </c>
      <c r="R367" s="27">
        <v>0</v>
      </c>
      <c r="S367" s="27">
        <v>0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0</v>
      </c>
      <c r="Z367" s="27">
        <v>0</v>
      </c>
      <c r="AA367" s="27">
        <v>0</v>
      </c>
      <c r="AB367" s="19"/>
    </row>
    <row r="368" spans="1:28" s="4" customFormat="1" x14ac:dyDescent="0.25">
      <c r="A368" s="19" t="s">
        <v>379</v>
      </c>
      <c r="B368" s="20" t="s">
        <v>342</v>
      </c>
      <c r="C368" s="19"/>
      <c r="D368" s="19" t="s">
        <v>213</v>
      </c>
      <c r="E368" s="39" t="s">
        <v>582</v>
      </c>
      <c r="F368" s="19" t="s">
        <v>366</v>
      </c>
      <c r="G368" s="19" t="s">
        <v>415</v>
      </c>
      <c r="H368" s="14">
        <v>1</v>
      </c>
      <c r="I368" s="27">
        <v>0</v>
      </c>
      <c r="J368" s="27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7">
        <v>0</v>
      </c>
      <c r="R368" s="27">
        <v>0</v>
      </c>
      <c r="S368" s="27">
        <v>0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0</v>
      </c>
      <c r="AA368" s="27">
        <v>0</v>
      </c>
      <c r="AB368" s="19" t="s">
        <v>214</v>
      </c>
    </row>
    <row r="369" spans="1:28" s="4" customFormat="1" x14ac:dyDescent="0.25">
      <c r="A369" s="19" t="s">
        <v>379</v>
      </c>
      <c r="B369" s="20" t="s">
        <v>342</v>
      </c>
      <c r="C369" s="19"/>
      <c r="D369" s="19" t="s">
        <v>204</v>
      </c>
      <c r="E369" s="20" t="s">
        <v>410</v>
      </c>
      <c r="F369" s="19" t="s">
        <v>366</v>
      </c>
      <c r="G369" s="19" t="s">
        <v>415</v>
      </c>
      <c r="H369" s="14">
        <v>1</v>
      </c>
      <c r="I369" s="27">
        <v>1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v>0</v>
      </c>
      <c r="P369" s="27">
        <v>1</v>
      </c>
      <c r="Q369" s="27">
        <v>0</v>
      </c>
      <c r="R369" s="27">
        <v>0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19"/>
    </row>
    <row r="370" spans="1:28" s="4" customFormat="1" x14ac:dyDescent="0.25">
      <c r="A370" s="19" t="s">
        <v>379</v>
      </c>
      <c r="B370" s="20" t="s">
        <v>342</v>
      </c>
      <c r="C370" s="19"/>
      <c r="D370" s="19" t="s">
        <v>205</v>
      </c>
      <c r="E370" s="20" t="s">
        <v>357</v>
      </c>
      <c r="F370" s="19" t="s">
        <v>366</v>
      </c>
      <c r="G370" s="19" t="s">
        <v>415</v>
      </c>
      <c r="H370" s="14">
        <v>0</v>
      </c>
      <c r="I370" s="27">
        <v>1</v>
      </c>
      <c r="J370" s="27">
        <v>0</v>
      </c>
      <c r="K370" s="27">
        <v>0</v>
      </c>
      <c r="L370" s="27">
        <v>0</v>
      </c>
      <c r="M370" s="27">
        <v>0</v>
      </c>
      <c r="N370" s="27">
        <v>0</v>
      </c>
      <c r="O370" s="27">
        <v>0</v>
      </c>
      <c r="P370" s="27">
        <v>0</v>
      </c>
      <c r="Q370" s="27">
        <v>0</v>
      </c>
      <c r="R370" s="27">
        <v>0</v>
      </c>
      <c r="S370" s="27">
        <v>0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0</v>
      </c>
      <c r="AA370" s="27">
        <v>0</v>
      </c>
      <c r="AB370" s="19" t="s">
        <v>315</v>
      </c>
    </row>
    <row r="371" spans="1:28" s="4" customFormat="1" x14ac:dyDescent="0.25">
      <c r="A371" s="19" t="s">
        <v>379</v>
      </c>
      <c r="B371" s="20" t="s">
        <v>342</v>
      </c>
      <c r="C371" s="19"/>
      <c r="D371" s="19" t="s">
        <v>188</v>
      </c>
      <c r="E371" s="20" t="s">
        <v>358</v>
      </c>
      <c r="F371" s="19" t="s">
        <v>366</v>
      </c>
      <c r="G371" s="19" t="s">
        <v>415</v>
      </c>
      <c r="H371" s="14">
        <v>0</v>
      </c>
      <c r="I371" s="27">
        <v>1</v>
      </c>
      <c r="J371" s="27">
        <v>1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7">
        <v>0</v>
      </c>
      <c r="AB371" s="19" t="s">
        <v>315</v>
      </c>
    </row>
    <row r="372" spans="1:28" s="4" customFormat="1" x14ac:dyDescent="0.25">
      <c r="A372" s="19" t="s">
        <v>379</v>
      </c>
      <c r="B372" s="20" t="s">
        <v>343</v>
      </c>
      <c r="C372" s="19"/>
      <c r="D372" s="19" t="s">
        <v>187</v>
      </c>
      <c r="E372" s="53" t="s">
        <v>361</v>
      </c>
      <c r="F372" s="19" t="s">
        <v>366</v>
      </c>
      <c r="G372" s="19" t="s">
        <v>415</v>
      </c>
      <c r="H372" s="14">
        <v>0</v>
      </c>
      <c r="I372" s="27">
        <v>0</v>
      </c>
      <c r="J372" s="27">
        <v>1</v>
      </c>
      <c r="K372" s="27">
        <v>1</v>
      </c>
      <c r="L372" s="27">
        <v>0</v>
      </c>
      <c r="M372" s="27">
        <v>1</v>
      </c>
      <c r="N372" s="27">
        <v>1</v>
      </c>
      <c r="O372" s="27">
        <v>0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19"/>
    </row>
    <row r="373" spans="1:28" s="4" customFormat="1" x14ac:dyDescent="0.25">
      <c r="A373" s="19" t="s">
        <v>379</v>
      </c>
      <c r="B373" s="20" t="s">
        <v>343</v>
      </c>
      <c r="C373" s="19"/>
      <c r="D373" s="19" t="s">
        <v>207</v>
      </c>
      <c r="E373" s="20" t="s">
        <v>411</v>
      </c>
      <c r="F373" s="19" t="s">
        <v>364</v>
      </c>
      <c r="G373" s="19" t="s">
        <v>415</v>
      </c>
      <c r="H373" s="14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0</v>
      </c>
      <c r="N373" s="27">
        <v>0</v>
      </c>
      <c r="O373" s="27">
        <v>0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1</v>
      </c>
      <c r="W373" s="27">
        <v>1</v>
      </c>
      <c r="X373" s="27">
        <v>0</v>
      </c>
      <c r="Y373" s="27">
        <v>0</v>
      </c>
      <c r="Z373" s="27">
        <v>0</v>
      </c>
      <c r="AA373" s="27">
        <v>0</v>
      </c>
      <c r="AB373" s="19" t="s">
        <v>208</v>
      </c>
    </row>
    <row r="374" spans="1:28" s="4" customFormat="1" x14ac:dyDescent="0.25">
      <c r="A374" s="20" t="s">
        <v>380</v>
      </c>
      <c r="B374" s="20" t="s">
        <v>345</v>
      </c>
      <c r="C374" s="20"/>
      <c r="D374" s="33" t="str">
        <f>CONCATENATE(G374," (Lavanttal)")</f>
        <v>Prunus sp. 1/2 (Lavanttal)</v>
      </c>
      <c r="E374" s="22" t="s">
        <v>396</v>
      </c>
      <c r="F374" s="22" t="s">
        <v>396</v>
      </c>
      <c r="G374" s="22" t="s">
        <v>404</v>
      </c>
      <c r="H374" s="14">
        <f t="shared" ref="H374:AA374" si="12">MAX(H375:H386)</f>
        <v>0</v>
      </c>
      <c r="I374" s="27">
        <f t="shared" si="12"/>
        <v>1</v>
      </c>
      <c r="J374" s="27">
        <f t="shared" si="12"/>
        <v>1</v>
      </c>
      <c r="K374" s="27">
        <f t="shared" si="12"/>
        <v>0</v>
      </c>
      <c r="L374" s="27">
        <f t="shared" si="12"/>
        <v>1</v>
      </c>
      <c r="M374" s="27">
        <f t="shared" si="12"/>
        <v>1</v>
      </c>
      <c r="N374" s="27">
        <f t="shared" si="12"/>
        <v>1</v>
      </c>
      <c r="O374" s="27">
        <f t="shared" si="12"/>
        <v>0</v>
      </c>
      <c r="P374" s="27">
        <f t="shared" si="12"/>
        <v>1</v>
      </c>
      <c r="Q374" s="27">
        <f t="shared" si="12"/>
        <v>1</v>
      </c>
      <c r="R374" s="27">
        <f t="shared" si="12"/>
        <v>0</v>
      </c>
      <c r="S374" s="27">
        <f t="shared" si="12"/>
        <v>1</v>
      </c>
      <c r="T374" s="27">
        <f t="shared" si="12"/>
        <v>0</v>
      </c>
      <c r="U374" s="27">
        <f t="shared" si="12"/>
        <v>0</v>
      </c>
      <c r="V374" s="27">
        <f t="shared" si="12"/>
        <v>0</v>
      </c>
      <c r="W374" s="27">
        <f t="shared" si="12"/>
        <v>1</v>
      </c>
      <c r="X374" s="27">
        <f t="shared" si="12"/>
        <v>0</v>
      </c>
      <c r="Y374" s="27">
        <f t="shared" si="12"/>
        <v>0</v>
      </c>
      <c r="Z374" s="27">
        <f t="shared" si="12"/>
        <v>0</v>
      </c>
      <c r="AA374" s="27">
        <f t="shared" si="12"/>
        <v>0</v>
      </c>
      <c r="AB374" s="19"/>
    </row>
    <row r="375" spans="1:28" s="4" customFormat="1" x14ac:dyDescent="0.25">
      <c r="A375" s="19" t="s">
        <v>380</v>
      </c>
      <c r="B375" s="20" t="s">
        <v>345</v>
      </c>
      <c r="C375" s="19"/>
      <c r="D375" s="19" t="s">
        <v>247</v>
      </c>
      <c r="E375" s="20" t="s">
        <v>357</v>
      </c>
      <c r="F375" s="19" t="s">
        <v>366</v>
      </c>
      <c r="G375" s="19" t="s">
        <v>404</v>
      </c>
      <c r="H375" s="14">
        <v>0</v>
      </c>
      <c r="I375" s="27">
        <v>1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19"/>
    </row>
    <row r="376" spans="1:28" s="4" customFormat="1" x14ac:dyDescent="0.25">
      <c r="A376" s="19" t="s">
        <v>380</v>
      </c>
      <c r="B376" s="20" t="s">
        <v>345</v>
      </c>
      <c r="C376" s="19"/>
      <c r="D376" s="19" t="s">
        <v>245</v>
      </c>
      <c r="E376" s="20" t="s">
        <v>358</v>
      </c>
      <c r="F376" s="19" t="s">
        <v>364</v>
      </c>
      <c r="G376" s="19" t="s">
        <v>404</v>
      </c>
      <c r="H376" s="14">
        <v>0</v>
      </c>
      <c r="I376" s="27">
        <v>0</v>
      </c>
      <c r="J376" s="27">
        <v>1</v>
      </c>
      <c r="K376" s="27">
        <v>0</v>
      </c>
      <c r="L376" s="27">
        <v>0</v>
      </c>
      <c r="M376" s="27">
        <v>1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1</v>
      </c>
      <c r="X376" s="27">
        <v>0</v>
      </c>
      <c r="Y376" s="27">
        <v>0</v>
      </c>
      <c r="Z376" s="27">
        <v>0</v>
      </c>
      <c r="AA376" s="27">
        <v>0</v>
      </c>
      <c r="AB376" s="19" t="s">
        <v>246</v>
      </c>
    </row>
    <row r="377" spans="1:28" s="4" customFormat="1" x14ac:dyDescent="0.25">
      <c r="A377" s="19" t="s">
        <v>380</v>
      </c>
      <c r="B377" s="20" t="s">
        <v>345</v>
      </c>
      <c r="C377" s="19"/>
      <c r="D377" s="19" t="s">
        <v>237</v>
      </c>
      <c r="E377" s="20" t="s">
        <v>357</v>
      </c>
      <c r="F377" s="19" t="s">
        <v>366</v>
      </c>
      <c r="G377" s="19" t="s">
        <v>404</v>
      </c>
      <c r="H377" s="14">
        <v>0</v>
      </c>
      <c r="I377" s="27">
        <v>1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7">
        <v>0</v>
      </c>
      <c r="AB377" s="19"/>
    </row>
    <row r="378" spans="1:28" s="4" customFormat="1" x14ac:dyDescent="0.25">
      <c r="A378" s="19" t="s">
        <v>380</v>
      </c>
      <c r="B378" s="20" t="s">
        <v>345</v>
      </c>
      <c r="C378" s="19"/>
      <c r="D378" s="19" t="s">
        <v>248</v>
      </c>
      <c r="E378" s="20" t="s">
        <v>358</v>
      </c>
      <c r="F378" s="19" t="s">
        <v>366</v>
      </c>
      <c r="G378" s="19" t="s">
        <v>404</v>
      </c>
      <c r="H378" s="14">
        <v>0</v>
      </c>
      <c r="I378" s="27">
        <v>1</v>
      </c>
      <c r="J378" s="27">
        <v>1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1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19" t="s">
        <v>249</v>
      </c>
    </row>
    <row r="379" spans="1:28" s="4" customFormat="1" x14ac:dyDescent="0.25">
      <c r="A379" s="19" t="s">
        <v>380</v>
      </c>
      <c r="B379" s="20" t="s">
        <v>345</v>
      </c>
      <c r="C379" s="19"/>
      <c r="D379" s="19" t="s">
        <v>250</v>
      </c>
      <c r="E379" s="20" t="s">
        <v>358</v>
      </c>
      <c r="F379" s="19" t="s">
        <v>366</v>
      </c>
      <c r="G379" s="19" t="s">
        <v>404</v>
      </c>
      <c r="H379" s="14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1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19" t="s">
        <v>315</v>
      </c>
    </row>
    <row r="380" spans="1:28" s="4" customFormat="1" x14ac:dyDescent="0.25">
      <c r="A380" s="19" t="s">
        <v>380</v>
      </c>
      <c r="B380" s="20" t="s">
        <v>345</v>
      </c>
      <c r="C380" s="19"/>
      <c r="D380" s="19" t="s">
        <v>254</v>
      </c>
      <c r="E380" s="20" t="s">
        <v>358</v>
      </c>
      <c r="F380" s="19" t="s">
        <v>366</v>
      </c>
      <c r="G380" s="19" t="s">
        <v>404</v>
      </c>
      <c r="H380" s="14">
        <v>0</v>
      </c>
      <c r="I380" s="27">
        <v>1</v>
      </c>
      <c r="J380" s="27">
        <v>1</v>
      </c>
      <c r="K380" s="27">
        <v>0</v>
      </c>
      <c r="L380" s="27">
        <v>0</v>
      </c>
      <c r="M380" s="27">
        <v>1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19"/>
    </row>
    <row r="381" spans="1:28" s="4" customFormat="1" x14ac:dyDescent="0.25">
      <c r="A381" s="19" t="s">
        <v>380</v>
      </c>
      <c r="B381" s="20" t="s">
        <v>345</v>
      </c>
      <c r="C381" s="19"/>
      <c r="D381" s="19" t="s">
        <v>238</v>
      </c>
      <c r="E381" s="20" t="s">
        <v>358</v>
      </c>
      <c r="F381" s="19" t="s">
        <v>366</v>
      </c>
      <c r="G381" s="19" t="s">
        <v>404</v>
      </c>
      <c r="H381" s="14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1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7">
        <v>0</v>
      </c>
      <c r="AB381" s="19"/>
    </row>
    <row r="382" spans="1:28" s="4" customFormat="1" x14ac:dyDescent="0.25">
      <c r="A382" s="19" t="s">
        <v>380</v>
      </c>
      <c r="B382" s="20" t="s">
        <v>345</v>
      </c>
      <c r="C382" s="19"/>
      <c r="D382" s="19" t="s">
        <v>275</v>
      </c>
      <c r="E382" s="20" t="s">
        <v>358</v>
      </c>
      <c r="F382" s="20" t="s">
        <v>366</v>
      </c>
      <c r="G382" s="20" t="s">
        <v>404</v>
      </c>
      <c r="H382" s="14">
        <v>0</v>
      </c>
      <c r="I382" s="27">
        <v>1</v>
      </c>
      <c r="J382" s="27">
        <v>1</v>
      </c>
      <c r="K382" s="27">
        <v>0</v>
      </c>
      <c r="L382" s="27">
        <v>0</v>
      </c>
      <c r="M382" s="27">
        <v>0</v>
      </c>
      <c r="N382" s="27">
        <v>0</v>
      </c>
      <c r="O382" s="27">
        <v>0</v>
      </c>
      <c r="P382" s="27">
        <v>1</v>
      </c>
      <c r="Q382" s="27">
        <v>1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7">
        <v>0</v>
      </c>
      <c r="AB382" s="19"/>
    </row>
    <row r="383" spans="1:28" s="4" customFormat="1" x14ac:dyDescent="0.25">
      <c r="A383" s="19" t="s">
        <v>380</v>
      </c>
      <c r="B383" s="20" t="s">
        <v>345</v>
      </c>
      <c r="C383" s="19"/>
      <c r="D383" s="19" t="s">
        <v>251</v>
      </c>
      <c r="E383" s="20" t="s">
        <v>361</v>
      </c>
      <c r="F383" s="19" t="s">
        <v>366</v>
      </c>
      <c r="G383" s="19" t="s">
        <v>404</v>
      </c>
      <c r="H383" s="14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1</v>
      </c>
      <c r="N383" s="27">
        <v>1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7">
        <v>0</v>
      </c>
      <c r="AB383" s="19"/>
    </row>
    <row r="384" spans="1:28" s="4" customFormat="1" x14ac:dyDescent="0.25">
      <c r="A384" s="19" t="s">
        <v>380</v>
      </c>
      <c r="B384" s="20" t="s">
        <v>345</v>
      </c>
      <c r="C384" s="19"/>
      <c r="D384" s="19" t="s">
        <v>239</v>
      </c>
      <c r="E384" s="20" t="s">
        <v>358</v>
      </c>
      <c r="F384" s="19" t="s">
        <v>366</v>
      </c>
      <c r="G384" s="19" t="s">
        <v>404</v>
      </c>
      <c r="H384" s="14">
        <v>0</v>
      </c>
      <c r="I384" s="27">
        <v>1</v>
      </c>
      <c r="J384" s="27">
        <v>1</v>
      </c>
      <c r="K384" s="27">
        <v>0</v>
      </c>
      <c r="L384" s="27">
        <v>1</v>
      </c>
      <c r="M384" s="27">
        <v>1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19"/>
    </row>
    <row r="385" spans="1:28" s="4" customFormat="1" x14ac:dyDescent="0.25">
      <c r="A385" s="19" t="s">
        <v>380</v>
      </c>
      <c r="B385" s="20" t="s">
        <v>345</v>
      </c>
      <c r="C385" s="19"/>
      <c r="D385" s="19" t="s">
        <v>252</v>
      </c>
      <c r="E385" s="20" t="s">
        <v>361</v>
      </c>
      <c r="F385" s="19" t="s">
        <v>366</v>
      </c>
      <c r="G385" s="19" t="s">
        <v>404</v>
      </c>
      <c r="H385" s="14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1</v>
      </c>
      <c r="N385" s="27">
        <v>1</v>
      </c>
      <c r="O385" s="27">
        <v>0</v>
      </c>
      <c r="P385" s="27">
        <v>0</v>
      </c>
      <c r="Q385" s="27">
        <v>0</v>
      </c>
      <c r="R385" s="27">
        <v>0</v>
      </c>
      <c r="S385" s="27">
        <v>1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19"/>
    </row>
    <row r="386" spans="1:28" s="4" customFormat="1" x14ac:dyDescent="0.25">
      <c r="A386" s="19" t="s">
        <v>380</v>
      </c>
      <c r="B386" s="20" t="s">
        <v>345</v>
      </c>
      <c r="C386" s="19"/>
      <c r="D386" s="19" t="s">
        <v>240</v>
      </c>
      <c r="E386" s="20" t="s">
        <v>358</v>
      </c>
      <c r="F386" s="19" t="s">
        <v>364</v>
      </c>
      <c r="G386" s="19" t="s">
        <v>404</v>
      </c>
      <c r="H386" s="14">
        <v>0</v>
      </c>
      <c r="I386" s="27">
        <v>0</v>
      </c>
      <c r="J386" s="27">
        <v>1</v>
      </c>
      <c r="K386" s="27">
        <v>0</v>
      </c>
      <c r="L386" s="27">
        <v>1</v>
      </c>
      <c r="M386" s="27">
        <v>1</v>
      </c>
      <c r="N386" s="27">
        <v>0</v>
      </c>
      <c r="O386" s="27">
        <v>0</v>
      </c>
      <c r="P386" s="27">
        <v>0</v>
      </c>
      <c r="Q386" s="27">
        <v>0</v>
      </c>
      <c r="R386" s="27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1</v>
      </c>
      <c r="X386" s="27">
        <v>0</v>
      </c>
      <c r="Y386" s="27">
        <v>0</v>
      </c>
      <c r="Z386" s="27">
        <v>0</v>
      </c>
      <c r="AA386" s="27">
        <v>0</v>
      </c>
      <c r="AB386" s="19"/>
    </row>
    <row r="387" spans="1:28" s="4" customFormat="1" x14ac:dyDescent="0.25">
      <c r="A387" s="20" t="s">
        <v>381</v>
      </c>
      <c r="B387" s="20" t="s">
        <v>347</v>
      </c>
      <c r="C387" s="20"/>
      <c r="D387" s="33" t="str">
        <f>CONCATENATE(G387," (Lavanttal)")</f>
        <v>Ulmus sp. 1/2 (Lavanttal)</v>
      </c>
      <c r="E387" s="22" t="s">
        <v>396</v>
      </c>
      <c r="F387" s="22" t="s">
        <v>396</v>
      </c>
      <c r="G387" s="22" t="s">
        <v>405</v>
      </c>
      <c r="H387" s="14">
        <f t="shared" ref="H387:AA387" si="13">MAX(H388:H404)</f>
        <v>0</v>
      </c>
      <c r="I387" s="27">
        <f t="shared" si="13"/>
        <v>1</v>
      </c>
      <c r="J387" s="27">
        <f t="shared" si="13"/>
        <v>1</v>
      </c>
      <c r="K387" s="27">
        <f t="shared" si="13"/>
        <v>0</v>
      </c>
      <c r="L387" s="27">
        <f t="shared" si="13"/>
        <v>1</v>
      </c>
      <c r="M387" s="27">
        <f t="shared" si="13"/>
        <v>1</v>
      </c>
      <c r="N387" s="27">
        <f t="shared" si="13"/>
        <v>1</v>
      </c>
      <c r="O387" s="27">
        <f t="shared" si="13"/>
        <v>0</v>
      </c>
      <c r="P387" s="27">
        <f t="shared" si="13"/>
        <v>1</v>
      </c>
      <c r="Q387" s="27">
        <f t="shared" si="13"/>
        <v>1</v>
      </c>
      <c r="R387" s="27">
        <f t="shared" si="13"/>
        <v>1</v>
      </c>
      <c r="S387" s="27">
        <f t="shared" si="13"/>
        <v>1</v>
      </c>
      <c r="T387" s="27">
        <f t="shared" si="13"/>
        <v>1</v>
      </c>
      <c r="U387" s="27">
        <f t="shared" si="13"/>
        <v>0</v>
      </c>
      <c r="V387" s="27">
        <f t="shared" si="13"/>
        <v>1</v>
      </c>
      <c r="W387" s="27">
        <f t="shared" si="13"/>
        <v>1</v>
      </c>
      <c r="X387" s="27">
        <f t="shared" si="13"/>
        <v>0</v>
      </c>
      <c r="Y387" s="27">
        <f t="shared" si="13"/>
        <v>0</v>
      </c>
      <c r="Z387" s="27">
        <f t="shared" si="13"/>
        <v>0</v>
      </c>
      <c r="AA387" s="27">
        <f t="shared" si="13"/>
        <v>1</v>
      </c>
      <c r="AB387" s="19"/>
    </row>
    <row r="388" spans="1:28" s="4" customFormat="1" x14ac:dyDescent="0.25">
      <c r="A388" s="19" t="s">
        <v>381</v>
      </c>
      <c r="B388" s="20" t="s">
        <v>347</v>
      </c>
      <c r="C388" s="19"/>
      <c r="D388" s="19" t="s">
        <v>241</v>
      </c>
      <c r="E388" s="20" t="s">
        <v>357</v>
      </c>
      <c r="F388" s="19" t="s">
        <v>366</v>
      </c>
      <c r="G388" s="19" t="s">
        <v>405</v>
      </c>
      <c r="H388" s="14">
        <v>0</v>
      </c>
      <c r="I388" s="27">
        <v>1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19"/>
    </row>
    <row r="389" spans="1:28" s="4" customFormat="1" x14ac:dyDescent="0.25">
      <c r="A389" s="19" t="s">
        <v>381</v>
      </c>
      <c r="B389" s="20" t="s">
        <v>347</v>
      </c>
      <c r="C389" s="19"/>
      <c r="D389" s="19" t="s">
        <v>242</v>
      </c>
      <c r="E389" s="20" t="s">
        <v>358</v>
      </c>
      <c r="F389" s="19" t="s">
        <v>366</v>
      </c>
      <c r="G389" s="19" t="s">
        <v>405</v>
      </c>
      <c r="H389" s="14">
        <v>0</v>
      </c>
      <c r="I389" s="27">
        <v>1</v>
      </c>
      <c r="J389" s="27">
        <v>1</v>
      </c>
      <c r="K389" s="27">
        <v>0</v>
      </c>
      <c r="L389" s="27">
        <v>1</v>
      </c>
      <c r="M389" s="27">
        <v>1</v>
      </c>
      <c r="N389" s="27">
        <v>0</v>
      </c>
      <c r="O389" s="27">
        <v>0</v>
      </c>
      <c r="P389" s="27">
        <v>0</v>
      </c>
      <c r="Q389" s="27">
        <v>0</v>
      </c>
      <c r="R389" s="27">
        <v>0</v>
      </c>
      <c r="S389" s="27">
        <v>0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19"/>
    </row>
    <row r="390" spans="1:28" s="4" customFormat="1" x14ac:dyDescent="0.25">
      <c r="A390" s="19" t="s">
        <v>381</v>
      </c>
      <c r="B390" s="20" t="s">
        <v>347</v>
      </c>
      <c r="C390" s="19"/>
      <c r="D390" s="19" t="s">
        <v>266</v>
      </c>
      <c r="E390" s="20" t="s">
        <v>358</v>
      </c>
      <c r="F390" s="19" t="s">
        <v>366</v>
      </c>
      <c r="G390" s="19" t="s">
        <v>405</v>
      </c>
      <c r="H390" s="14">
        <v>0</v>
      </c>
      <c r="I390" s="27">
        <v>0</v>
      </c>
      <c r="J390" s="27">
        <v>1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27">
        <v>1</v>
      </c>
      <c r="R390" s="27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19"/>
    </row>
    <row r="391" spans="1:28" s="4" customFormat="1" x14ac:dyDescent="0.25">
      <c r="A391" s="19" t="s">
        <v>381</v>
      </c>
      <c r="B391" s="20" t="s">
        <v>347</v>
      </c>
      <c r="C391" s="19"/>
      <c r="D391" s="19" t="s">
        <v>271</v>
      </c>
      <c r="E391" s="20" t="s">
        <v>358</v>
      </c>
      <c r="F391" s="19" t="s">
        <v>366</v>
      </c>
      <c r="G391" s="19" t="s">
        <v>405</v>
      </c>
      <c r="H391" s="14">
        <v>0</v>
      </c>
      <c r="I391" s="27">
        <v>1</v>
      </c>
      <c r="J391" s="27">
        <v>1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7">
        <v>0</v>
      </c>
      <c r="AB391" s="19"/>
    </row>
    <row r="392" spans="1:28" s="4" customFormat="1" x14ac:dyDescent="0.25">
      <c r="A392" s="19" t="s">
        <v>381</v>
      </c>
      <c r="B392" s="20" t="s">
        <v>347</v>
      </c>
      <c r="C392" s="19"/>
      <c r="D392" s="19" t="s">
        <v>265</v>
      </c>
      <c r="E392" s="20" t="s">
        <v>358</v>
      </c>
      <c r="F392" s="19" t="s">
        <v>366</v>
      </c>
      <c r="G392" s="19" t="s">
        <v>405</v>
      </c>
      <c r="H392" s="14">
        <v>0</v>
      </c>
      <c r="I392" s="27">
        <v>1</v>
      </c>
      <c r="J392" s="27">
        <v>1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19"/>
    </row>
    <row r="393" spans="1:28" s="4" customFormat="1" x14ac:dyDescent="0.25">
      <c r="A393" s="19" t="s">
        <v>381</v>
      </c>
      <c r="B393" s="20" t="s">
        <v>347</v>
      </c>
      <c r="C393" s="19"/>
      <c r="D393" s="19" t="s">
        <v>270</v>
      </c>
      <c r="E393" s="20" t="s">
        <v>411</v>
      </c>
      <c r="F393" s="19" t="s">
        <v>366</v>
      </c>
      <c r="G393" s="19" t="s">
        <v>405</v>
      </c>
      <c r="H393" s="14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1</v>
      </c>
      <c r="Q393" s="27">
        <v>1</v>
      </c>
      <c r="R393" s="27">
        <v>1</v>
      </c>
      <c r="S393" s="27">
        <v>1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19"/>
    </row>
    <row r="394" spans="1:28" s="4" customFormat="1" x14ac:dyDescent="0.25">
      <c r="A394" s="19" t="s">
        <v>381</v>
      </c>
      <c r="B394" s="20" t="s">
        <v>347</v>
      </c>
      <c r="C394" s="19"/>
      <c r="D394" s="19" t="s">
        <v>255</v>
      </c>
      <c r="E394" s="20" t="s">
        <v>358</v>
      </c>
      <c r="F394" s="19" t="s">
        <v>366</v>
      </c>
      <c r="G394" s="19" t="s">
        <v>405</v>
      </c>
      <c r="H394" s="14">
        <v>0</v>
      </c>
      <c r="I394" s="27">
        <v>0</v>
      </c>
      <c r="J394" s="27">
        <v>1</v>
      </c>
      <c r="K394" s="27">
        <v>0</v>
      </c>
      <c r="L394" s="27">
        <v>0</v>
      </c>
      <c r="M394" s="27">
        <v>1</v>
      </c>
      <c r="N394" s="27">
        <v>0</v>
      </c>
      <c r="O394" s="27">
        <v>0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19"/>
    </row>
    <row r="395" spans="1:28" s="4" customFormat="1" x14ac:dyDescent="0.25">
      <c r="A395" s="19" t="s">
        <v>381</v>
      </c>
      <c r="B395" s="20" t="s">
        <v>347</v>
      </c>
      <c r="C395" s="19"/>
      <c r="D395" s="19" t="s">
        <v>268</v>
      </c>
      <c r="E395" s="20" t="s">
        <v>411</v>
      </c>
      <c r="F395" s="20" t="s">
        <v>366</v>
      </c>
      <c r="G395" s="20" t="s">
        <v>405</v>
      </c>
      <c r="H395" s="14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18" t="s">
        <v>311</v>
      </c>
      <c r="Q395" s="27">
        <v>1</v>
      </c>
      <c r="R395" s="27">
        <v>1</v>
      </c>
      <c r="S395" s="27">
        <v>1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  <c r="AB395" s="19" t="s">
        <v>269</v>
      </c>
    </row>
    <row r="396" spans="1:28" s="4" customFormat="1" x14ac:dyDescent="0.25">
      <c r="A396" s="19" t="s">
        <v>381</v>
      </c>
      <c r="B396" s="20" t="s">
        <v>347</v>
      </c>
      <c r="C396" s="19"/>
      <c r="D396" s="19" t="s">
        <v>253</v>
      </c>
      <c r="E396" s="53" t="s">
        <v>361</v>
      </c>
      <c r="F396" s="19" t="s">
        <v>366</v>
      </c>
      <c r="G396" s="19" t="s">
        <v>405</v>
      </c>
      <c r="H396" s="14">
        <v>0</v>
      </c>
      <c r="I396" s="27">
        <v>0</v>
      </c>
      <c r="J396" s="27">
        <v>1</v>
      </c>
      <c r="K396" s="27">
        <v>0</v>
      </c>
      <c r="L396" s="27">
        <v>0</v>
      </c>
      <c r="M396" s="27">
        <v>1</v>
      </c>
      <c r="N396" s="27">
        <v>1</v>
      </c>
      <c r="O396" s="27">
        <v>0</v>
      </c>
      <c r="P396" s="27">
        <v>0</v>
      </c>
      <c r="Q396" s="27">
        <v>0</v>
      </c>
      <c r="R396" s="27">
        <v>0</v>
      </c>
      <c r="S396" s="27">
        <v>1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19"/>
    </row>
    <row r="397" spans="1:28" s="4" customFormat="1" x14ac:dyDescent="0.25">
      <c r="A397" s="19" t="s">
        <v>381</v>
      </c>
      <c r="B397" s="20" t="s">
        <v>347</v>
      </c>
      <c r="C397" s="19"/>
      <c r="D397" s="19" t="s">
        <v>263</v>
      </c>
      <c r="E397" s="20" t="s">
        <v>358</v>
      </c>
      <c r="F397" s="19" t="s">
        <v>366</v>
      </c>
      <c r="G397" s="19" t="s">
        <v>405</v>
      </c>
      <c r="H397" s="14">
        <v>0</v>
      </c>
      <c r="I397" s="27">
        <v>0</v>
      </c>
      <c r="J397" s="27">
        <v>1</v>
      </c>
      <c r="K397" s="27">
        <v>0</v>
      </c>
      <c r="L397" s="27">
        <v>0</v>
      </c>
      <c r="M397" s="27">
        <v>1</v>
      </c>
      <c r="N397" s="27">
        <v>0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19"/>
    </row>
    <row r="398" spans="1:28" s="4" customFormat="1" x14ac:dyDescent="0.25">
      <c r="A398" s="19" t="s">
        <v>381</v>
      </c>
      <c r="B398" s="20" t="s">
        <v>347</v>
      </c>
      <c r="C398" s="19"/>
      <c r="D398" s="19" t="s">
        <v>272</v>
      </c>
      <c r="E398" s="20" t="s">
        <v>411</v>
      </c>
      <c r="F398" s="19" t="s">
        <v>366</v>
      </c>
      <c r="G398" s="19" t="s">
        <v>405</v>
      </c>
      <c r="H398" s="14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1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19" t="s">
        <v>367</v>
      </c>
    </row>
    <row r="399" spans="1:28" s="4" customFormat="1" x14ac:dyDescent="0.25">
      <c r="A399" s="19" t="s">
        <v>381</v>
      </c>
      <c r="B399" s="20" t="s">
        <v>347</v>
      </c>
      <c r="C399" s="19"/>
      <c r="D399" s="19" t="s">
        <v>264</v>
      </c>
      <c r="E399" s="20" t="s">
        <v>358</v>
      </c>
      <c r="F399" s="19" t="s">
        <v>366</v>
      </c>
      <c r="G399" s="19" t="s">
        <v>405</v>
      </c>
      <c r="H399" s="14">
        <v>0</v>
      </c>
      <c r="I399" s="27">
        <v>0</v>
      </c>
      <c r="J399" s="27">
        <v>1</v>
      </c>
      <c r="K399" s="27">
        <v>0</v>
      </c>
      <c r="L399" s="27">
        <v>1</v>
      </c>
      <c r="M399" s="27">
        <v>0</v>
      </c>
      <c r="N399" s="27">
        <v>0</v>
      </c>
      <c r="O399" s="27">
        <v>0</v>
      </c>
      <c r="P399" s="27">
        <v>0</v>
      </c>
      <c r="Q399" s="27">
        <v>1</v>
      </c>
      <c r="R399" s="27">
        <v>1</v>
      </c>
      <c r="S399" s="27">
        <v>1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19"/>
    </row>
    <row r="400" spans="1:28" s="4" customFormat="1" x14ac:dyDescent="0.25">
      <c r="A400" s="19" t="s">
        <v>381</v>
      </c>
      <c r="B400" s="20" t="s">
        <v>347</v>
      </c>
      <c r="C400" s="19"/>
      <c r="D400" s="19" t="s">
        <v>261</v>
      </c>
      <c r="E400" s="20" t="s">
        <v>358</v>
      </c>
      <c r="F400" s="19" t="s">
        <v>364</v>
      </c>
      <c r="G400" s="19" t="s">
        <v>405</v>
      </c>
      <c r="H400" s="14">
        <v>0</v>
      </c>
      <c r="I400" s="27">
        <v>1</v>
      </c>
      <c r="J400" s="27">
        <v>1</v>
      </c>
      <c r="K400" s="27">
        <v>0</v>
      </c>
      <c r="L400" s="27">
        <v>0</v>
      </c>
      <c r="M400" s="18" t="s">
        <v>311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7">
        <v>1</v>
      </c>
      <c r="W400" s="27">
        <v>1</v>
      </c>
      <c r="X400" s="27">
        <v>0</v>
      </c>
      <c r="Y400" s="27">
        <v>0</v>
      </c>
      <c r="Z400" s="27">
        <v>0</v>
      </c>
      <c r="AA400" s="27">
        <v>0</v>
      </c>
      <c r="AB400" s="19" t="s">
        <v>262</v>
      </c>
    </row>
    <row r="401" spans="1:28" s="4" customFormat="1" x14ac:dyDescent="0.25">
      <c r="A401" s="19" t="s">
        <v>381</v>
      </c>
      <c r="B401" s="20" t="s">
        <v>347</v>
      </c>
      <c r="C401" s="19"/>
      <c r="D401" s="19" t="s">
        <v>273</v>
      </c>
      <c r="E401" s="20" t="s">
        <v>358</v>
      </c>
      <c r="F401" s="20" t="s">
        <v>366</v>
      </c>
      <c r="G401" s="20" t="s">
        <v>405</v>
      </c>
      <c r="H401" s="14">
        <v>0</v>
      </c>
      <c r="I401" s="27">
        <v>1</v>
      </c>
      <c r="J401" s="27">
        <v>1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1</v>
      </c>
      <c r="Q401" s="27">
        <v>1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19" t="s">
        <v>274</v>
      </c>
    </row>
    <row r="402" spans="1:28" s="4" customFormat="1" x14ac:dyDescent="0.25">
      <c r="A402" s="19" t="s">
        <v>381</v>
      </c>
      <c r="B402" s="20" t="s">
        <v>347</v>
      </c>
      <c r="C402" s="19"/>
      <c r="D402" s="19" t="s">
        <v>267</v>
      </c>
      <c r="E402" s="20" t="s">
        <v>359</v>
      </c>
      <c r="F402" s="20" t="s">
        <v>364</v>
      </c>
      <c r="G402" s="20" t="s">
        <v>405</v>
      </c>
      <c r="H402" s="14">
        <v>0</v>
      </c>
      <c r="I402" s="27">
        <v>1</v>
      </c>
      <c r="J402" s="27">
        <v>1</v>
      </c>
      <c r="K402" s="27">
        <v>0</v>
      </c>
      <c r="L402" s="27">
        <v>1</v>
      </c>
      <c r="M402" s="27">
        <v>1</v>
      </c>
      <c r="N402" s="27">
        <v>1</v>
      </c>
      <c r="O402" s="27">
        <v>0</v>
      </c>
      <c r="P402" s="27">
        <v>1</v>
      </c>
      <c r="Q402" s="27">
        <v>1</v>
      </c>
      <c r="R402" s="27">
        <v>1</v>
      </c>
      <c r="S402" s="27">
        <v>1</v>
      </c>
      <c r="T402" s="27">
        <v>1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1</v>
      </c>
      <c r="AB402" s="19"/>
    </row>
    <row r="403" spans="1:28" s="4" customFormat="1" x14ac:dyDescent="0.25">
      <c r="A403" s="19" t="s">
        <v>381</v>
      </c>
      <c r="B403" s="20" t="s">
        <v>347</v>
      </c>
      <c r="C403" s="19"/>
      <c r="D403" s="19" t="s">
        <v>243</v>
      </c>
      <c r="E403" s="20" t="s">
        <v>358</v>
      </c>
      <c r="F403" s="19" t="s">
        <v>366</v>
      </c>
      <c r="G403" s="19" t="s">
        <v>405</v>
      </c>
      <c r="H403" s="14">
        <v>0</v>
      </c>
      <c r="I403" s="27">
        <v>1</v>
      </c>
      <c r="J403" s="27">
        <v>1</v>
      </c>
      <c r="K403" s="27">
        <v>0</v>
      </c>
      <c r="L403" s="27">
        <v>1</v>
      </c>
      <c r="M403" s="27">
        <v>1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19"/>
    </row>
    <row r="404" spans="1:28" s="4" customFormat="1" x14ac:dyDescent="0.25">
      <c r="A404" s="19" t="s">
        <v>381</v>
      </c>
      <c r="B404" s="20" t="s">
        <v>347</v>
      </c>
      <c r="C404" s="19"/>
      <c r="D404" s="19" t="s">
        <v>244</v>
      </c>
      <c r="E404" s="20" t="s">
        <v>358</v>
      </c>
      <c r="F404" s="19" t="s">
        <v>366</v>
      </c>
      <c r="G404" s="19" t="s">
        <v>405</v>
      </c>
      <c r="H404" s="14">
        <v>0</v>
      </c>
      <c r="I404" s="27">
        <v>0</v>
      </c>
      <c r="J404" s="27">
        <v>0</v>
      </c>
      <c r="K404" s="27">
        <v>0</v>
      </c>
      <c r="L404" s="27">
        <v>1</v>
      </c>
      <c r="M404" s="27">
        <v>1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19" t="s">
        <v>315</v>
      </c>
    </row>
    <row r="405" spans="1:28" s="4" customFormat="1" x14ac:dyDescent="0.25">
      <c r="A405" s="20" t="s">
        <v>381</v>
      </c>
      <c r="B405" s="20" t="s">
        <v>348</v>
      </c>
      <c r="C405" s="20"/>
      <c r="D405" s="33" t="str">
        <f>CONCATENATE(G405," (Lavanttal)")</f>
        <v>Zelkova sp. (Lavanttal)</v>
      </c>
      <c r="E405" s="22" t="s">
        <v>396</v>
      </c>
      <c r="F405" s="22" t="s">
        <v>396</v>
      </c>
      <c r="G405" s="22" t="s">
        <v>406</v>
      </c>
      <c r="H405" s="14">
        <f t="shared" ref="H405:AA405" si="14">MAX(H406:H411)</f>
        <v>0</v>
      </c>
      <c r="I405" s="27">
        <f t="shared" si="14"/>
        <v>1</v>
      </c>
      <c r="J405" s="27">
        <f t="shared" si="14"/>
        <v>1</v>
      </c>
      <c r="K405" s="27">
        <f t="shared" si="14"/>
        <v>0</v>
      </c>
      <c r="L405" s="27">
        <f t="shared" si="14"/>
        <v>0</v>
      </c>
      <c r="M405" s="27">
        <f t="shared" si="14"/>
        <v>1</v>
      </c>
      <c r="N405" s="27">
        <f t="shared" si="14"/>
        <v>0</v>
      </c>
      <c r="O405" s="27">
        <f t="shared" si="14"/>
        <v>0</v>
      </c>
      <c r="P405" s="27">
        <f t="shared" si="14"/>
        <v>1</v>
      </c>
      <c r="Q405" s="27">
        <f t="shared" si="14"/>
        <v>1</v>
      </c>
      <c r="R405" s="27">
        <f t="shared" si="14"/>
        <v>0</v>
      </c>
      <c r="S405" s="27">
        <f t="shared" si="14"/>
        <v>0</v>
      </c>
      <c r="T405" s="27">
        <f t="shared" si="14"/>
        <v>0</v>
      </c>
      <c r="U405" s="27">
        <f t="shared" si="14"/>
        <v>0</v>
      </c>
      <c r="V405" s="27">
        <f t="shared" si="14"/>
        <v>1</v>
      </c>
      <c r="W405" s="27">
        <f t="shared" si="14"/>
        <v>1</v>
      </c>
      <c r="X405" s="27">
        <f t="shared" si="14"/>
        <v>0</v>
      </c>
      <c r="Y405" s="27">
        <f t="shared" si="14"/>
        <v>0</v>
      </c>
      <c r="Z405" s="27">
        <f t="shared" si="14"/>
        <v>0</v>
      </c>
      <c r="AA405" s="27">
        <f t="shared" si="14"/>
        <v>0</v>
      </c>
      <c r="AB405" s="19"/>
    </row>
    <row r="406" spans="1:28" s="4" customFormat="1" x14ac:dyDescent="0.25">
      <c r="A406" s="19" t="s">
        <v>381</v>
      </c>
      <c r="B406" s="20" t="s">
        <v>348</v>
      </c>
      <c r="C406" s="19"/>
      <c r="D406" s="19" t="s">
        <v>260</v>
      </c>
      <c r="E406" s="20" t="s">
        <v>411</v>
      </c>
      <c r="F406" s="19" t="s">
        <v>364</v>
      </c>
      <c r="G406" s="19" t="s">
        <v>406</v>
      </c>
      <c r="H406" s="14">
        <v>0</v>
      </c>
      <c r="I406" s="27">
        <v>0</v>
      </c>
      <c r="J406" s="27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0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1</v>
      </c>
      <c r="X406" s="27">
        <v>0</v>
      </c>
      <c r="Y406" s="27">
        <v>0</v>
      </c>
      <c r="Z406" s="27">
        <v>0</v>
      </c>
      <c r="AA406" s="27">
        <v>0</v>
      </c>
      <c r="AB406" s="19" t="s">
        <v>326</v>
      </c>
    </row>
    <row r="407" spans="1:28" s="4" customFormat="1" x14ac:dyDescent="0.25">
      <c r="A407" s="19" t="s">
        <v>381</v>
      </c>
      <c r="B407" s="20" t="s">
        <v>348</v>
      </c>
      <c r="C407" s="19"/>
      <c r="D407" s="19" t="s">
        <v>259</v>
      </c>
      <c r="E407" s="20" t="s">
        <v>358</v>
      </c>
      <c r="F407" s="19" t="s">
        <v>366</v>
      </c>
      <c r="G407" s="19" t="s">
        <v>406</v>
      </c>
      <c r="H407" s="14">
        <v>0</v>
      </c>
      <c r="I407" s="27">
        <v>1</v>
      </c>
      <c r="J407" s="27">
        <v>1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  <c r="R407" s="27">
        <v>0</v>
      </c>
      <c r="S407" s="27">
        <v>0</v>
      </c>
      <c r="T407" s="27">
        <v>0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19" t="s">
        <v>325</v>
      </c>
    </row>
    <row r="408" spans="1:28" s="4" customFormat="1" x14ac:dyDescent="0.25">
      <c r="A408" s="19" t="s">
        <v>381</v>
      </c>
      <c r="B408" s="20" t="s">
        <v>348</v>
      </c>
      <c r="C408" s="19"/>
      <c r="D408" s="19" t="s">
        <v>257</v>
      </c>
      <c r="E408" s="20" t="s">
        <v>358</v>
      </c>
      <c r="F408" s="20" t="s">
        <v>366</v>
      </c>
      <c r="G408" s="20" t="s">
        <v>406</v>
      </c>
      <c r="H408" s="14">
        <v>0</v>
      </c>
      <c r="I408" s="27">
        <v>1</v>
      </c>
      <c r="J408" s="27">
        <v>1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1</v>
      </c>
      <c r="Q408" s="27">
        <v>1</v>
      </c>
      <c r="R408" s="27">
        <v>0</v>
      </c>
      <c r="S408" s="27">
        <v>0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19" t="s">
        <v>323</v>
      </c>
    </row>
    <row r="409" spans="1:28" s="4" customFormat="1" x14ac:dyDescent="0.25">
      <c r="A409" s="19" t="s">
        <v>381</v>
      </c>
      <c r="B409" s="20" t="s">
        <v>348</v>
      </c>
      <c r="C409" s="19"/>
      <c r="D409" s="19" t="s">
        <v>258</v>
      </c>
      <c r="E409" s="20" t="s">
        <v>358</v>
      </c>
      <c r="F409" s="19" t="s">
        <v>366</v>
      </c>
      <c r="G409" s="19" t="s">
        <v>406</v>
      </c>
      <c r="H409" s="14">
        <v>0</v>
      </c>
      <c r="I409" s="27">
        <v>0</v>
      </c>
      <c r="J409" s="27">
        <v>1</v>
      </c>
      <c r="K409" s="27">
        <v>0</v>
      </c>
      <c r="L409" s="27">
        <v>0</v>
      </c>
      <c r="M409" s="27">
        <v>1</v>
      </c>
      <c r="N409" s="27">
        <v>0</v>
      </c>
      <c r="O409" s="27">
        <v>0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19" t="s">
        <v>324</v>
      </c>
    </row>
    <row r="410" spans="1:28" s="4" customFormat="1" x14ac:dyDescent="0.25">
      <c r="A410" s="19" t="s">
        <v>381</v>
      </c>
      <c r="B410" s="20" t="s">
        <v>348</v>
      </c>
      <c r="C410" s="19"/>
      <c r="D410" s="19" t="s">
        <v>370</v>
      </c>
      <c r="E410" s="20" t="s">
        <v>411</v>
      </c>
      <c r="F410" s="19" t="s">
        <v>364</v>
      </c>
      <c r="G410" s="19" t="s">
        <v>406</v>
      </c>
      <c r="H410" s="14">
        <v>0</v>
      </c>
      <c r="I410" s="27">
        <v>0</v>
      </c>
      <c r="J410" s="27">
        <v>0</v>
      </c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0</v>
      </c>
      <c r="V410" s="27">
        <v>1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19" t="s">
        <v>316</v>
      </c>
    </row>
    <row r="411" spans="1:28" s="4" customFormat="1" x14ac:dyDescent="0.25">
      <c r="A411" s="19" t="s">
        <v>381</v>
      </c>
      <c r="B411" s="20" t="s">
        <v>348</v>
      </c>
      <c r="C411" s="19"/>
      <c r="D411" s="19" t="s">
        <v>256</v>
      </c>
      <c r="E411" s="20" t="s">
        <v>358</v>
      </c>
      <c r="F411" s="19" t="s">
        <v>366</v>
      </c>
      <c r="G411" s="19" t="s">
        <v>406</v>
      </c>
      <c r="H411" s="14">
        <v>0</v>
      </c>
      <c r="I411" s="27">
        <v>0</v>
      </c>
      <c r="J411" s="27">
        <v>1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7">
        <v>0</v>
      </c>
      <c r="AB411" s="19"/>
    </row>
    <row r="413" spans="1:28" x14ac:dyDescent="0.25">
      <c r="A413" s="4" t="s">
        <v>408</v>
      </c>
    </row>
    <row r="414" spans="1:28" x14ac:dyDescent="0.25">
      <c r="A414" s="11" t="s">
        <v>413</v>
      </c>
    </row>
  </sheetData>
  <autoFilter ref="A1:AC411"/>
  <sortState ref="A2:Z303">
    <sortCondition ref="A2:A303"/>
    <sortCondition ref="B2:B303"/>
    <sortCondition ref="D2:D303"/>
  </sortState>
  <conditionalFormatting sqref="H320:AA411 H208:O208 Q208:AA208 Q258:AA258 H209:H211 H258:O258 H236:AA236 H3:AA197">
    <cfRule type="cellIs" dxfId="79" priority="81" operator="equal">
      <formula>1</formula>
    </cfRule>
    <cfRule type="cellIs" dxfId="78" priority="82" operator="equal">
      <formula>0</formula>
    </cfRule>
  </conditionalFormatting>
  <conditionalFormatting sqref="H2:AA2">
    <cfRule type="cellIs" dxfId="77" priority="77" operator="equal">
      <formula>1</formula>
    </cfRule>
    <cfRule type="cellIs" dxfId="76" priority="78" operator="equal">
      <formula>0</formula>
    </cfRule>
  </conditionalFormatting>
  <conditionalFormatting sqref="X199">
    <cfRule type="cellIs" dxfId="75" priority="75" operator="equal">
      <formula>1</formula>
    </cfRule>
    <cfRule type="cellIs" dxfId="74" priority="76" operator="equal">
      <formula>0</formula>
    </cfRule>
  </conditionalFormatting>
  <conditionalFormatting sqref="H198">
    <cfRule type="cellIs" dxfId="73" priority="73" operator="equal">
      <formula>1</formula>
    </cfRule>
    <cfRule type="cellIs" dxfId="72" priority="74" operator="equal">
      <formula>0</formula>
    </cfRule>
  </conditionalFormatting>
  <conditionalFormatting sqref="H213:H235 H199:H207 H237:H257 H296:H319 H259:H294">
    <cfRule type="cellIs" dxfId="71" priority="71" operator="equal">
      <formula>1</formula>
    </cfRule>
    <cfRule type="cellIs" dxfId="70" priority="72" operator="equal">
      <formula>0</formula>
    </cfRule>
  </conditionalFormatting>
  <conditionalFormatting sqref="H295">
    <cfRule type="cellIs" dxfId="69" priority="69" operator="equal">
      <formula>1</formula>
    </cfRule>
    <cfRule type="cellIs" dxfId="68" priority="70" operator="equal">
      <formula>0</formula>
    </cfRule>
  </conditionalFormatting>
  <conditionalFormatting sqref="H212">
    <cfRule type="cellIs" dxfId="67" priority="67" operator="equal">
      <formula>1</formula>
    </cfRule>
    <cfRule type="cellIs" dxfId="66" priority="68" operator="equal">
      <formula>0</formula>
    </cfRule>
  </conditionalFormatting>
  <conditionalFormatting sqref="I319 I307 I303 I299:I300 I294 I290 I288 I286 I280:I281 I277 I273:I275 I268:I271 I265 I261 I254:I257 I249:I251 I246:I247 I238:I243 I233:I234 I230 I226:I228 I218 I216 I211:I213 I203:I206 I199 I296:I297">
    <cfRule type="cellIs" dxfId="65" priority="65" operator="equal">
      <formula>1</formula>
    </cfRule>
    <cfRule type="cellIs" dxfId="64" priority="66" operator="equal">
      <formula>0</formula>
    </cfRule>
  </conditionalFormatting>
  <conditionalFormatting sqref="I308:I318 I304:I306 I301:I302 I298 I295 I291:I293 I289 I287 I282:I285 I278:I279 I276 I272 I266:I267 I262:I264 I259:I260 I252:I253 I248 I244:I245 I235 I231:I232 I229 I219:I225 I217 I214:I215 I207 I200:I202 I198 I209:I210 I237">
    <cfRule type="cellIs" dxfId="63" priority="63" operator="equal">
      <formula>1</formula>
    </cfRule>
    <cfRule type="cellIs" dxfId="62" priority="64" operator="equal">
      <formula>0</formula>
    </cfRule>
  </conditionalFormatting>
  <conditionalFormatting sqref="J319 J316:J317 J305:J314 J299:J303 J290 J288 J278:J281 J270:J276 J265:J266 J261:J263 J256 J253:J254 J238:J251 J225:J235 J223 J221 J216:J219 J210:J214 J202:J206 J199 J292:J297">
    <cfRule type="cellIs" dxfId="61" priority="61" operator="equal">
      <formula>1</formula>
    </cfRule>
    <cfRule type="cellIs" dxfId="60" priority="62" operator="equal">
      <formula>0</formula>
    </cfRule>
  </conditionalFormatting>
  <conditionalFormatting sqref="J318 J315 J304 J298 J291 J289 J282:J287 J277 J267:J269 J264 J257 J255 J252 J237 J224 J222 J220 J215 J207 J200:J201 J198 J209 J259:J260">
    <cfRule type="cellIs" dxfId="59" priority="59" operator="equal">
      <formula>1</formula>
    </cfRule>
    <cfRule type="cellIs" dxfId="58" priority="60" operator="equal">
      <formula>0</formula>
    </cfRule>
  </conditionalFormatting>
  <conditionalFormatting sqref="K198:K207 K209:K235 K237:K257 K259:K319">
    <cfRule type="cellIs" dxfId="57" priority="57" operator="equal">
      <formula>1</formula>
    </cfRule>
    <cfRule type="cellIs" dxfId="56" priority="58" operator="equal">
      <formula>0</formula>
    </cfRule>
  </conditionalFormatting>
  <conditionalFormatting sqref="L319 L316:L317 L314 L300:L312 L279:L281 L263:L277 L260:L261 L198:L207 L209:L235 L237:L257 L284:L298">
    <cfRule type="cellIs" dxfId="55" priority="55" operator="equal">
      <formula>1</formula>
    </cfRule>
    <cfRule type="cellIs" dxfId="54" priority="56" operator="equal">
      <formula>0</formula>
    </cfRule>
  </conditionalFormatting>
  <conditionalFormatting sqref="L318 L315 L313 L299 L282:L283 L278 L262 L259">
    <cfRule type="cellIs" dxfId="53" priority="53" operator="equal">
      <formula>1</formula>
    </cfRule>
    <cfRule type="cellIs" dxfId="52" priority="54" operator="equal">
      <formula>0</formula>
    </cfRule>
  </conditionalFormatting>
  <conditionalFormatting sqref="M316:M319 M300:M314 M287:M288 M283:M285 M279:M280 M269:M276 M256:M257 M201:M207 M198:M199 M209:M235 M237:M254 M290:M298 M259:M267">
    <cfRule type="cellIs" dxfId="51" priority="51" operator="equal">
      <formula>1</formula>
    </cfRule>
    <cfRule type="cellIs" dxfId="50" priority="52" operator="equal">
      <formula>0</formula>
    </cfRule>
  </conditionalFormatting>
  <conditionalFormatting sqref="M315 M299 M289 M286 M281:M282 M277:M278 M268 M255 M200">
    <cfRule type="cellIs" dxfId="49" priority="49" operator="equal">
      <formula>1</formula>
    </cfRule>
    <cfRule type="cellIs" dxfId="48" priority="50" operator="equal">
      <formula>0</formula>
    </cfRule>
  </conditionalFormatting>
  <conditionalFormatting sqref="N282:N285 N278:N280 N269:N276 N198:N207 N209:N235 N237:N257 N287:N319 N259:N267">
    <cfRule type="cellIs" dxfId="47" priority="47" operator="equal">
      <formula>1</formula>
    </cfRule>
    <cfRule type="cellIs" dxfId="46" priority="48" operator="equal">
      <formula>0</formula>
    </cfRule>
  </conditionalFormatting>
  <conditionalFormatting sqref="N286 N281 N277 N268">
    <cfRule type="cellIs" dxfId="45" priority="45" operator="equal">
      <formula>1</formula>
    </cfRule>
    <cfRule type="cellIs" dxfId="44" priority="46" operator="equal">
      <formula>0</formula>
    </cfRule>
  </conditionalFormatting>
  <conditionalFormatting sqref="O198:O207 O209:O235 O237:O257 O259:O319">
    <cfRule type="cellIs" dxfId="43" priority="43" operator="equal">
      <formula>1</formula>
    </cfRule>
    <cfRule type="cellIs" dxfId="42" priority="44" operator="equal">
      <formula>0</formula>
    </cfRule>
  </conditionalFormatting>
  <conditionalFormatting sqref="P271:P290 P265:P269 P261:P263 P254:P257 P250:P251 P244:P248 P235 P231:P232 P228 P224:P225 P219:P220 P214:P215 P209:P210 P199:P206 P222 P237:P241 P292:P319 P259">
    <cfRule type="cellIs" dxfId="41" priority="41" operator="equal">
      <formula>1</formula>
    </cfRule>
    <cfRule type="cellIs" dxfId="40" priority="42" operator="equal">
      <formula>0</formula>
    </cfRule>
  </conditionalFormatting>
  <conditionalFormatting sqref="P258 P291 P270 P264 P260 P252:P253 P249 P242:P243 P233:P234 P229:P230 P226:P227 P223 P216:P218 P211:P213 P207:P208 P198">
    <cfRule type="cellIs" dxfId="39" priority="39" operator="equal">
      <formula>1</formula>
    </cfRule>
    <cfRule type="cellIs" dxfId="38" priority="40" operator="equal">
      <formula>0</formula>
    </cfRule>
  </conditionalFormatting>
  <conditionalFormatting sqref="Q297:Q319 Q271:Q295 Q267:Q269 Q265 Q261:Q263 Q259 Q252:Q253 Q248:Q249 Q241 Q238 Q232:Q235 Q230 Q228 Q221:Q226 Q219 Q216:Q217 Q212:Q214 Q209:Q210 Q199:Q206">
    <cfRule type="cellIs" dxfId="37" priority="37" operator="equal">
      <formula>1</formula>
    </cfRule>
    <cfRule type="cellIs" dxfId="36" priority="38" operator="equal">
      <formula>0</formula>
    </cfRule>
  </conditionalFormatting>
  <conditionalFormatting sqref="Q296 Q270 Q266 Q264 Q260 Q254:Q257 Q250:Q251 Q242:Q247 Q239:Q240 Q237 Q231 Q229 Q227 Q220 Q218 Q215 Q211 Q207 Q198">
    <cfRule type="cellIs" dxfId="35" priority="35" operator="equal">
      <formula>1</formula>
    </cfRule>
    <cfRule type="cellIs" dxfId="34" priority="36" operator="equal">
      <formula>0</formula>
    </cfRule>
  </conditionalFormatting>
  <conditionalFormatting sqref="R265:R290 R261:R263 R209:R235 R199:R206 R237:R257 R292:R319 R259">
    <cfRule type="cellIs" dxfId="33" priority="33" operator="equal">
      <formula>1</formula>
    </cfRule>
    <cfRule type="cellIs" dxfId="32" priority="34" operator="equal">
      <formula>0</formula>
    </cfRule>
  </conditionalFormatting>
  <conditionalFormatting sqref="R291 R264 R260 R207 R198">
    <cfRule type="cellIs" dxfId="31" priority="31" operator="equal">
      <formula>1</formula>
    </cfRule>
    <cfRule type="cellIs" dxfId="30" priority="32" operator="equal">
      <formula>0</formula>
    </cfRule>
  </conditionalFormatting>
  <conditionalFormatting sqref="S265:S280 S256:S257 S241:S253 S198:S207 S209:S235 S237:S238 S282:S319 S259:S263">
    <cfRule type="cellIs" dxfId="29" priority="29" operator="equal">
      <formula>1</formula>
    </cfRule>
    <cfRule type="cellIs" dxfId="28" priority="30" operator="equal">
      <formula>0</formula>
    </cfRule>
  </conditionalFormatting>
  <conditionalFormatting sqref="S281 S264 S254:S255 S239:S240">
    <cfRule type="cellIs" dxfId="27" priority="27" operator="equal">
      <formula>1</formula>
    </cfRule>
    <cfRule type="cellIs" dxfId="26" priority="28" operator="equal">
      <formula>0</formula>
    </cfRule>
  </conditionalFormatting>
  <conditionalFormatting sqref="T198:T207 T209:T235 T237:T257 T282:T319 T259:T280">
    <cfRule type="cellIs" dxfId="25" priority="25" operator="equal">
      <formula>1</formula>
    </cfRule>
    <cfRule type="cellIs" dxfId="24" priority="26" operator="equal">
      <formula>0</formula>
    </cfRule>
  </conditionalFormatting>
  <conditionalFormatting sqref="T281">
    <cfRule type="cellIs" dxfId="23" priority="23" operator="equal">
      <formula>1</formula>
    </cfRule>
    <cfRule type="cellIs" dxfId="22" priority="24" operator="equal">
      <formula>0</formula>
    </cfRule>
  </conditionalFormatting>
  <conditionalFormatting sqref="U198:U207 U209:U235 U237:U257 U259:U319">
    <cfRule type="cellIs" dxfId="21" priority="21" operator="equal">
      <formula>1</formula>
    </cfRule>
    <cfRule type="cellIs" dxfId="20" priority="22" operator="equal">
      <formula>0</formula>
    </cfRule>
  </conditionalFormatting>
  <conditionalFormatting sqref="V308:V319 V286 V276:V284 V262:V273 V249:V257 V242:V247 V239:V240 V207 V204 V201:V202 V198 V209:V235 V237 V288:V306 V259:V260">
    <cfRule type="cellIs" dxfId="19" priority="19" operator="equal">
      <formula>1</formula>
    </cfRule>
    <cfRule type="cellIs" dxfId="18" priority="20" operator="equal">
      <formula>0</formula>
    </cfRule>
  </conditionalFormatting>
  <conditionalFormatting sqref="V307 V287 V285 V274:V275 V261 V248 V241 V238 V205:V206 V203 V199:V200">
    <cfRule type="cellIs" dxfId="17" priority="17" operator="equal">
      <formula>1</formula>
    </cfRule>
    <cfRule type="cellIs" dxfId="16" priority="18" operator="equal">
      <formula>0</formula>
    </cfRule>
  </conditionalFormatting>
  <conditionalFormatting sqref="W304:W318 W301:W302 W298:W299 W295:W296 W288:W293 W275:W286 W272:W273 W270 W266:W267 W249:W257 W207 W202:W203 W198:W200 W209:W235 W237:W247 W259:W264">
    <cfRule type="cellIs" dxfId="15" priority="15" operator="equal">
      <formula>1</formula>
    </cfRule>
    <cfRule type="cellIs" dxfId="14" priority="16" operator="equal">
      <formula>0</formula>
    </cfRule>
  </conditionalFormatting>
  <conditionalFormatting sqref="W319 W303 W300 W297 W294 W287 W274 W271 W268:W269 W265 W248 W204:W206 W201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AA289:AA291 AA281:AA287 AA274:AA279 AA272 AA262:AA270 AA205:AA207 AA198:AA203 AA209:AA235 AA237:AA257 AA293:AA319 AA259:AA260">
    <cfRule type="cellIs" dxfId="11" priority="11" operator="equal">
      <formula>1</formula>
    </cfRule>
    <cfRule type="cellIs" dxfId="10" priority="12" operator="equal">
      <formula>0</formula>
    </cfRule>
  </conditionalFormatting>
  <conditionalFormatting sqref="AA292 AA288 AA280 AA273 AA271 AA261 AA204">
    <cfRule type="cellIs" dxfId="9" priority="9" operator="equal">
      <formula>1</formula>
    </cfRule>
    <cfRule type="cellIs" dxfId="8" priority="10" operator="equal">
      <formula>0</formula>
    </cfRule>
  </conditionalFormatting>
  <conditionalFormatting sqref="X198:Z198">
    <cfRule type="cellIs" dxfId="7" priority="7" operator="equal">
      <formula>1</formula>
    </cfRule>
    <cfRule type="cellIs" dxfId="6" priority="8" operator="equal">
      <formula>0</formula>
    </cfRule>
  </conditionalFormatting>
  <conditionalFormatting sqref="Y199:Z199">
    <cfRule type="cellIs" dxfId="5" priority="5" operator="equal">
      <formula>1</formula>
    </cfRule>
    <cfRule type="cellIs" dxfId="4" priority="6" operator="equal">
      <formula>0</formula>
    </cfRule>
  </conditionalFormatting>
  <conditionalFormatting sqref="X200:Z207 X209:Z235 X237:Z257 X259:Z319">
    <cfRule type="cellIs" dxfId="3" priority="3" operator="equal">
      <formula>1</formula>
    </cfRule>
    <cfRule type="cellIs" dxfId="2" priority="4" operator="equal">
      <formula>0</formula>
    </cfRule>
  </conditionalFormatting>
  <conditionalFormatting sqref="P221">
    <cfRule type="cellIs" dxfId="1" priority="1" operator="equal">
      <formula>1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5" sqref="E15"/>
    </sheetView>
  </sheetViews>
  <sheetFormatPr baseColWidth="10" defaultRowHeight="14.5" x14ac:dyDescent="0.35"/>
  <cols>
    <col min="1" max="1" width="31.36328125" bestFit="1" customWidth="1"/>
    <col min="2" max="10" width="5.81640625" customWidth="1"/>
  </cols>
  <sheetData>
    <row r="1" spans="1:10" ht="110" x14ac:dyDescent="0.35">
      <c r="A1" t="s">
        <v>423</v>
      </c>
      <c r="B1" s="8" t="str">
        <f>'Summary elements'!B4</f>
        <v>Ambiguous</v>
      </c>
      <c r="C1" s="8" t="str">
        <f>'Summary elements'!C4</f>
        <v>Arctic-alpine</v>
      </c>
      <c r="D1" s="8" t="str">
        <f>'Summary elements'!D4</f>
        <v>Boreal</v>
      </c>
      <c r="E1" s="8" t="str">
        <f>'Summary elements'!E4</f>
        <v>Nemoral</v>
      </c>
      <c r="F1" s="8" t="str">
        <f>'Summary elements'!F4</f>
        <v>Meridio-nemoral</v>
      </c>
      <c r="G1" s="8" t="str">
        <f>'Summary elements'!G4</f>
        <v>Semihumid-meridional</v>
      </c>
      <c r="H1" s="8" t="str">
        <f>'Summary elements'!H4</f>
        <v>Tropical-meridional</v>
      </c>
      <c r="I1" s="8" t="str">
        <f>'Summary elements'!I4</f>
        <v>Tropical</v>
      </c>
      <c r="J1" s="8" t="str">
        <f>'Summary elements'!J4</f>
        <v>Eurytropical</v>
      </c>
    </row>
    <row r="2" spans="1:10" x14ac:dyDescent="0.35">
      <c r="A2" t="str">
        <f>'Summary elements'!A8</f>
        <v>Betula</v>
      </c>
      <c r="B2" s="35">
        <f>GETPIVOTDATA("Species/species complex",'Summary elements'!$A$3,"Genus",$A2,"Vegetational categorisation†2",B$1)/GETPIVOTDATA("Species/species complex",'Summary elements'!$A$3,"Genus",$A2)</f>
        <v>0</v>
      </c>
      <c r="C2" s="35">
        <f>GETPIVOTDATA("Species/species complex",'Summary elements'!$A$3,"Genus",$A2,"Vegetational categorisation†2",C$1)/GETPIVOTDATA("Species/species complex",'Summary elements'!$A$3,"Genus",$A2)</f>
        <v>0.06</v>
      </c>
      <c r="D2" s="35">
        <f>GETPIVOTDATA("Species/species complex",'Summary elements'!$A$3,"Genus",$A2,"Vegetational categorisation†2",D$1)/GETPIVOTDATA("Species/species complex",'Summary elements'!$A$3,"Genus",$A2)</f>
        <v>0.44</v>
      </c>
      <c r="E2" s="35">
        <f>GETPIVOTDATA("Species/species complex",'Summary elements'!$A$3,"Genus",$A2,"Vegetational categorisation†2",E$1)/GETPIVOTDATA("Species/species complex",'Summary elements'!$A$3,"Genus",$A2)</f>
        <v>0.42</v>
      </c>
      <c r="F2" s="35">
        <f>GETPIVOTDATA("Species/species complex",'Summary elements'!$A$3,"Genus",$A2,"Vegetational categorisation†2",F$1)/GETPIVOTDATA("Species/species complex",'Summary elements'!$A$3,"Genus",$A2)</f>
        <v>0.06</v>
      </c>
      <c r="G2" s="35">
        <f>GETPIVOTDATA("Species/species complex",'Summary elements'!$A$3,"Genus",$A2,"Vegetational categorisation†2",G$1)/GETPIVOTDATA("Species/species complex",'Summary elements'!$A$3,"Genus",$A2)</f>
        <v>0.02</v>
      </c>
      <c r="H2" s="35">
        <f>GETPIVOTDATA("Species/species complex",'Summary elements'!$A$3,"Genus",$A2,"Vegetational categorisation†2",H$1)/GETPIVOTDATA("Species/species complex",'Summary elements'!$A$3,"Genus",$A2)</f>
        <v>0</v>
      </c>
      <c r="I2" s="35">
        <f>GETPIVOTDATA("Species/species complex",'Summary elements'!$A$3,"Genus",$A2,"Vegetational categorisation†2",I$1)/GETPIVOTDATA("Species/species complex",'Summary elements'!$A$3,"Genus",$A2)</f>
        <v>0</v>
      </c>
      <c r="J2" s="35">
        <f>GETPIVOTDATA("Species/species complex",'Summary elements'!$A$3,"Genus",$A2,"Vegetational categorisation†2",J$1)/GETPIVOTDATA("Species/species complex",'Summary elements'!$A$3,"Genus",$A2)</f>
        <v>0</v>
      </c>
    </row>
    <row r="3" spans="1:10" x14ac:dyDescent="0.35">
      <c r="A3" t="str">
        <f>'Summary elements'!A7</f>
        <v>Alnus</v>
      </c>
      <c r="B3" s="35">
        <f>GETPIVOTDATA("Species/species complex",'Summary elements'!$A$3,"Genus",$A3,"Vegetational categorisation†2",B$1)/GETPIVOTDATA("Species/species complex",'Summary elements'!$A$3,"Genus",$A3)</f>
        <v>3.4482758620689655E-2</v>
      </c>
      <c r="C3" s="35">
        <f>GETPIVOTDATA("Species/species complex",'Summary elements'!$A$3,"Genus",$A3,"Vegetational categorisation†2",C$1)/GETPIVOTDATA("Species/species complex",'Summary elements'!$A$3,"Genus",$A3)</f>
        <v>3.4482758620689655E-2</v>
      </c>
      <c r="D3" s="35">
        <f>GETPIVOTDATA("Species/species complex",'Summary elements'!$A$3,"Genus",$A3,"Vegetational categorisation†2",D$1)/GETPIVOTDATA("Species/species complex",'Summary elements'!$A$3,"Genus",$A3)</f>
        <v>0.10344827586206896</v>
      </c>
      <c r="E3" s="35">
        <f>GETPIVOTDATA("Species/species complex",'Summary elements'!$A$3,"Genus",$A3,"Vegetational categorisation†2",E$1)/GETPIVOTDATA("Species/species complex",'Summary elements'!$A$3,"Genus",$A3)</f>
        <v>0.44827586206896552</v>
      </c>
      <c r="F3" s="35">
        <f>GETPIVOTDATA("Species/species complex",'Summary elements'!$A$3,"Genus",$A3,"Vegetational categorisation†2",F$1)/GETPIVOTDATA("Species/species complex",'Summary elements'!$A$3,"Genus",$A3)</f>
        <v>0.2413793103448276</v>
      </c>
      <c r="G3" s="35">
        <f>GETPIVOTDATA("Species/species complex",'Summary elements'!$A$3,"Genus",$A3,"Vegetational categorisation†2",G$1)/GETPIVOTDATA("Species/species complex",'Summary elements'!$A$3,"Genus",$A3)</f>
        <v>0.13793103448275862</v>
      </c>
      <c r="H3" s="35">
        <f>GETPIVOTDATA("Species/species complex",'Summary elements'!$A$3,"Genus",$A3,"Vegetational categorisation†2",H$1)/GETPIVOTDATA("Species/species complex",'Summary elements'!$A$3,"Genus",$A3)</f>
        <v>0</v>
      </c>
      <c r="I3" s="35">
        <f>GETPIVOTDATA("Species/species complex",'Summary elements'!$A$3,"Genus",$A3,"Vegetational categorisation†2",I$1)/GETPIVOTDATA("Species/species complex",'Summary elements'!$A$3,"Genus",$A3)</f>
        <v>0</v>
      </c>
      <c r="J3" s="35">
        <f>GETPIVOTDATA("Species/species complex",'Summary elements'!$A$3,"Genus",$A3,"Vegetational categorisation†2",J$1)/GETPIVOTDATA("Species/species complex",'Summary elements'!$A$3,"Genus",$A3)</f>
        <v>0</v>
      </c>
    </row>
    <row r="4" spans="1:10" x14ac:dyDescent="0.35">
      <c r="A4" t="str">
        <f>'Summary elements'!A32</f>
        <v>Prunus</v>
      </c>
      <c r="B4" s="35">
        <f>GETPIVOTDATA("Species/species complex",'Summary elements'!$A$3,"Genus",$A4,"Vegetational categorisation†2",B$1)/GETPIVOTDATA("Species/species complex",'Summary elements'!$A$3,"Genus",$A4)</f>
        <v>0</v>
      </c>
      <c r="C4" s="35">
        <f>GETPIVOTDATA("Species/species complex",'Summary elements'!$A$3,"Genus",$A4,"Vegetational categorisation†2",C$1)/GETPIVOTDATA("Species/species complex",'Summary elements'!$A$3,"Genus",$A4)</f>
        <v>0</v>
      </c>
      <c r="D4" s="35">
        <f>GETPIVOTDATA("Species/species complex",'Summary elements'!$A$3,"Genus",$A4,"Vegetational categorisation†2",D$1)/GETPIVOTDATA("Species/species complex",'Summary elements'!$A$3,"Genus",$A4)</f>
        <v>0.16666666666666666</v>
      </c>
      <c r="E4" s="35">
        <f>GETPIVOTDATA("Species/species complex",'Summary elements'!$A$3,"Genus",$A4,"Vegetational categorisation†2",E$1)/GETPIVOTDATA("Species/species complex",'Summary elements'!$A$3,"Genus",$A4)</f>
        <v>0.66666666666666663</v>
      </c>
      <c r="F4" s="35">
        <f>GETPIVOTDATA("Species/species complex",'Summary elements'!$A$3,"Genus",$A4,"Vegetational categorisation†2",F$1)/GETPIVOTDATA("Species/species complex",'Summary elements'!$A$3,"Genus",$A4)</f>
        <v>0.16666666666666666</v>
      </c>
      <c r="G4" s="35">
        <f>GETPIVOTDATA("Species/species complex",'Summary elements'!$A$3,"Genus",$A4,"Vegetational categorisation†2",G$1)/GETPIVOTDATA("Species/species complex",'Summary elements'!$A$3,"Genus",$A4)</f>
        <v>0</v>
      </c>
      <c r="H4" s="35">
        <f>GETPIVOTDATA("Species/species complex",'Summary elements'!$A$3,"Genus",$A4,"Vegetational categorisation†2",H$1)/GETPIVOTDATA("Species/species complex",'Summary elements'!$A$3,"Genus",$A4)</f>
        <v>0</v>
      </c>
      <c r="I4" s="35">
        <f>GETPIVOTDATA("Species/species complex",'Summary elements'!$A$3,"Genus",$A4,"Vegetational categorisation†2",I$1)/GETPIVOTDATA("Species/species complex",'Summary elements'!$A$3,"Genus",$A4)</f>
        <v>0</v>
      </c>
      <c r="J4" s="35">
        <f>GETPIVOTDATA("Species/species complex",'Summary elements'!$A$3,"Genus",$A4,"Vegetational categorisation†2",J$1)/GETPIVOTDATA("Species/species complex",'Summary elements'!$A$3,"Genus",$A4)</f>
        <v>0</v>
      </c>
    </row>
    <row r="5" spans="1:10" x14ac:dyDescent="0.35">
      <c r="A5" t="str">
        <f>'Summary elements'!A34</f>
        <v>Ulmus</v>
      </c>
      <c r="B5" s="35">
        <f>GETPIVOTDATA("Species/species complex",'Summary elements'!$A$3,"Genus",$A5,"Vegetational categorisation†2",B$1)/GETPIVOTDATA("Species/species complex",'Summary elements'!$A$3,"Genus",$A5)</f>
        <v>5.8823529411764705E-2</v>
      </c>
      <c r="C5" s="35">
        <f>GETPIVOTDATA("Species/species complex",'Summary elements'!$A$3,"Genus",$A5,"Vegetational categorisation†2",C$1)/GETPIVOTDATA("Species/species complex",'Summary elements'!$A$3,"Genus",$A5)</f>
        <v>0</v>
      </c>
      <c r="D5" s="35">
        <f>GETPIVOTDATA("Species/species complex",'Summary elements'!$A$3,"Genus",$A5,"Vegetational categorisation†2",D$1)/GETPIVOTDATA("Species/species complex",'Summary elements'!$A$3,"Genus",$A5)</f>
        <v>5.8823529411764705E-2</v>
      </c>
      <c r="E5" s="35">
        <f>GETPIVOTDATA("Species/species complex",'Summary elements'!$A$3,"Genus",$A5,"Vegetational categorisation†2",E$1)/GETPIVOTDATA("Species/species complex",'Summary elements'!$A$3,"Genus",$A5)</f>
        <v>0.6470588235294118</v>
      </c>
      <c r="F5" s="35">
        <f>GETPIVOTDATA("Species/species complex",'Summary elements'!$A$3,"Genus",$A5,"Vegetational categorisation†2",F$1)/GETPIVOTDATA("Species/species complex",'Summary elements'!$A$3,"Genus",$A5)</f>
        <v>5.8823529411764705E-2</v>
      </c>
      <c r="G5" s="35">
        <f>GETPIVOTDATA("Species/species complex",'Summary elements'!$A$3,"Genus",$A5,"Vegetational categorisation†2",G$1)/GETPIVOTDATA("Species/species complex",'Summary elements'!$A$3,"Genus",$A5)</f>
        <v>0.17647058823529413</v>
      </c>
      <c r="H5" s="35">
        <f>GETPIVOTDATA("Species/species complex",'Summary elements'!$A$3,"Genus",$A5,"Vegetational categorisation†2",H$1)/GETPIVOTDATA("Species/species complex",'Summary elements'!$A$3,"Genus",$A5)</f>
        <v>0</v>
      </c>
      <c r="I5" s="35">
        <f>GETPIVOTDATA("Species/species complex",'Summary elements'!$A$3,"Genus",$A5,"Vegetational categorisation†2",I$1)/GETPIVOTDATA("Species/species complex",'Summary elements'!$A$3,"Genus",$A5)</f>
        <v>0</v>
      </c>
      <c r="J5" s="35">
        <f>GETPIVOTDATA("Species/species complex",'Summary elements'!$A$3,"Genus",$A5,"Vegetational categorisation†2",J$1)/GETPIVOTDATA("Species/species complex",'Summary elements'!$A$3,"Genus",$A5)</f>
        <v>0</v>
      </c>
    </row>
    <row r="6" spans="1:10" x14ac:dyDescent="0.35">
      <c r="A6" t="str">
        <f>'Summary elements'!A11</f>
        <v>Corylus</v>
      </c>
      <c r="B6" s="35">
        <f>GETPIVOTDATA("Species/species complex",'Summary elements'!$A$3,"Genus",$A6,"Vegetational categorisation†2",B$1)/GETPIVOTDATA("Species/species complex",'Summary elements'!$A$3,"Genus",$A6)</f>
        <v>0</v>
      </c>
      <c r="C6" s="35">
        <f>GETPIVOTDATA("Species/species complex",'Summary elements'!$A$3,"Genus",$A6,"Vegetational categorisation†2",C$1)/GETPIVOTDATA("Species/species complex",'Summary elements'!$A$3,"Genus",$A6)</f>
        <v>0</v>
      </c>
      <c r="D6" s="35">
        <f>GETPIVOTDATA("Species/species complex",'Summary elements'!$A$3,"Genus",$A6,"Vegetational categorisation†2",D$1)/GETPIVOTDATA("Species/species complex",'Summary elements'!$A$3,"Genus",$A6)</f>
        <v>0</v>
      </c>
      <c r="E6" s="35">
        <f>GETPIVOTDATA("Species/species complex",'Summary elements'!$A$3,"Genus",$A6,"Vegetational categorisation†2",E$1)/GETPIVOTDATA("Species/species complex",'Summary elements'!$A$3,"Genus",$A6)</f>
        <v>1</v>
      </c>
      <c r="F6" s="35">
        <f>GETPIVOTDATA("Species/species complex",'Summary elements'!$A$3,"Genus",$A6,"Vegetational categorisation†2",F$1)/GETPIVOTDATA("Species/species complex",'Summary elements'!$A$3,"Genus",$A6)</f>
        <v>0</v>
      </c>
      <c r="G6" s="35">
        <f>GETPIVOTDATA("Species/species complex",'Summary elements'!$A$3,"Genus",$A6,"Vegetational categorisation†2",G$1)/GETPIVOTDATA("Species/species complex",'Summary elements'!$A$3,"Genus",$A6)</f>
        <v>0</v>
      </c>
      <c r="H6" s="35">
        <f>GETPIVOTDATA("Species/species complex",'Summary elements'!$A$3,"Genus",$A6,"Vegetational categorisation†2",H$1)/GETPIVOTDATA("Species/species complex",'Summary elements'!$A$3,"Genus",$A6)</f>
        <v>0</v>
      </c>
      <c r="I6" s="35">
        <f>GETPIVOTDATA("Species/species complex",'Summary elements'!$A$3,"Genus",$A6,"Vegetational categorisation†2",I$1)/GETPIVOTDATA("Species/species complex",'Summary elements'!$A$3,"Genus",$A6)</f>
        <v>0</v>
      </c>
      <c r="J6" s="35">
        <f>GETPIVOTDATA("Species/species complex",'Summary elements'!$A$3,"Genus",$A6,"Vegetational categorisation†2",J$1)/GETPIVOTDATA("Species/species complex",'Summary elements'!$A$3,"Genus",$A6)</f>
        <v>0</v>
      </c>
    </row>
    <row r="7" spans="1:10" x14ac:dyDescent="0.35">
      <c r="A7" t="str">
        <f>'Summary elements'!A15</f>
        <v>Fagus</v>
      </c>
      <c r="B7" s="35">
        <f>GETPIVOTDATA("Species/species complex",'Summary elements'!$A$3,"Genus",$A7,"Vegetational categorisation†2",B$1)/GETPIVOTDATA("Species/species complex",'Summary elements'!$A$3,"Genus",$A7)</f>
        <v>0</v>
      </c>
      <c r="C7" s="35">
        <f>GETPIVOTDATA("Species/species complex",'Summary elements'!$A$3,"Genus",$A7,"Vegetational categorisation†2",C$1)/GETPIVOTDATA("Species/species complex",'Summary elements'!$A$3,"Genus",$A7)</f>
        <v>0</v>
      </c>
      <c r="D7" s="35">
        <f>GETPIVOTDATA("Species/species complex",'Summary elements'!$A$3,"Genus",$A7,"Vegetational categorisation†2",D$1)/GETPIVOTDATA("Species/species complex",'Summary elements'!$A$3,"Genus",$A7)</f>
        <v>0</v>
      </c>
      <c r="E7" s="35">
        <f>GETPIVOTDATA("Species/species complex",'Summary elements'!$A$3,"Genus",$A7,"Vegetational categorisation†2",E$1)/GETPIVOTDATA("Species/species complex",'Summary elements'!$A$3,"Genus",$A7)</f>
        <v>1</v>
      </c>
      <c r="F7" s="35">
        <f>GETPIVOTDATA("Species/species complex",'Summary elements'!$A$3,"Genus",$A7,"Vegetational categorisation†2",F$1)/GETPIVOTDATA("Species/species complex",'Summary elements'!$A$3,"Genus",$A7)</f>
        <v>0</v>
      </c>
      <c r="G7" s="35">
        <f>GETPIVOTDATA("Species/species complex",'Summary elements'!$A$3,"Genus",$A7,"Vegetational categorisation†2",G$1)/GETPIVOTDATA("Species/species complex",'Summary elements'!$A$3,"Genus",$A7)</f>
        <v>0</v>
      </c>
      <c r="H7" s="35">
        <f>GETPIVOTDATA("Species/species complex",'Summary elements'!$A$3,"Genus",$A7,"Vegetational categorisation†2",H$1)/GETPIVOTDATA("Species/species complex",'Summary elements'!$A$3,"Genus",$A7)</f>
        <v>0</v>
      </c>
      <c r="I7" s="35">
        <f>GETPIVOTDATA("Species/species complex",'Summary elements'!$A$3,"Genus",$A7,"Vegetational categorisation†2",I$1)/GETPIVOTDATA("Species/species complex",'Summary elements'!$A$3,"Genus",$A7)</f>
        <v>0</v>
      </c>
      <c r="J7" s="35">
        <f>GETPIVOTDATA("Species/species complex",'Summary elements'!$A$3,"Genus",$A7,"Vegetational categorisation†2",J$1)/GETPIVOTDATA("Species/species complex",'Summary elements'!$A$3,"Genus",$A7)</f>
        <v>0</v>
      </c>
    </row>
    <row r="8" spans="1:10" x14ac:dyDescent="0.35">
      <c r="A8" t="str">
        <f>'Summary elements'!A14</f>
        <v>Castanea</v>
      </c>
      <c r="B8" s="35">
        <f>GETPIVOTDATA("Species/species complex",'Summary elements'!$A$3,"Genus",$A8,"Vegetational categorisation†2",B$1)/GETPIVOTDATA("Species/species complex",'Summary elements'!$A$3,"Genus",$A8)</f>
        <v>0</v>
      </c>
      <c r="C8" s="35">
        <f>GETPIVOTDATA("Species/species complex",'Summary elements'!$A$3,"Genus",$A8,"Vegetational categorisation†2",C$1)/GETPIVOTDATA("Species/species complex",'Summary elements'!$A$3,"Genus",$A8)</f>
        <v>0</v>
      </c>
      <c r="D8" s="35">
        <f>GETPIVOTDATA("Species/species complex",'Summary elements'!$A$3,"Genus",$A8,"Vegetational categorisation†2",D$1)/GETPIVOTDATA("Species/species complex",'Summary elements'!$A$3,"Genus",$A8)</f>
        <v>0</v>
      </c>
      <c r="E8" s="35">
        <f>GETPIVOTDATA("Species/species complex",'Summary elements'!$A$3,"Genus",$A8,"Vegetational categorisation†2",E$1)/GETPIVOTDATA("Species/species complex",'Summary elements'!$A$3,"Genus",$A8)</f>
        <v>0.75</v>
      </c>
      <c r="F8" s="35">
        <f>GETPIVOTDATA("Species/species complex",'Summary elements'!$A$3,"Genus",$A8,"Vegetational categorisation†2",F$1)/GETPIVOTDATA("Species/species complex",'Summary elements'!$A$3,"Genus",$A8)</f>
        <v>0.25</v>
      </c>
      <c r="G8" s="35">
        <f>GETPIVOTDATA("Species/species complex",'Summary elements'!$A$3,"Genus",$A8,"Vegetational categorisation†2",G$1)/GETPIVOTDATA("Species/species complex",'Summary elements'!$A$3,"Genus",$A8)</f>
        <v>0</v>
      </c>
      <c r="H8" s="35">
        <f>GETPIVOTDATA("Species/species complex",'Summary elements'!$A$3,"Genus",$A8,"Vegetational categorisation†2",H$1)/GETPIVOTDATA("Species/species complex",'Summary elements'!$A$3,"Genus",$A8)</f>
        <v>0</v>
      </c>
      <c r="I8" s="35">
        <f>GETPIVOTDATA("Species/species complex",'Summary elements'!$A$3,"Genus",$A8,"Vegetational categorisation†2",I$1)/GETPIVOTDATA("Species/species complex",'Summary elements'!$A$3,"Genus",$A8)</f>
        <v>0</v>
      </c>
      <c r="J8" s="35">
        <f>GETPIVOTDATA("Species/species complex",'Summary elements'!$A$3,"Genus",$A8,"Vegetational categorisation†2",J$1)/GETPIVOTDATA("Species/species complex",'Summary elements'!$A$3,"Genus",$A8)</f>
        <v>0</v>
      </c>
    </row>
    <row r="9" spans="1:10" x14ac:dyDescent="0.35">
      <c r="A9" t="str">
        <f>'Summary elements'!A25</f>
        <v>Pterocarya</v>
      </c>
      <c r="B9" s="35">
        <f>GETPIVOTDATA("Species/species complex",'Summary elements'!$A$3,"Genus",$A9,"Vegetational categorisation†2",B$1)/GETPIVOTDATA("Species/species complex",'Summary elements'!$A$3,"Genus",$A9)</f>
        <v>0</v>
      </c>
      <c r="C9" s="35">
        <f>GETPIVOTDATA("Species/species complex",'Summary elements'!$A$3,"Genus",$A9,"Vegetational categorisation†2",C$1)/GETPIVOTDATA("Species/species complex",'Summary elements'!$A$3,"Genus",$A9)</f>
        <v>0</v>
      </c>
      <c r="D9" s="35">
        <f>GETPIVOTDATA("Species/species complex",'Summary elements'!$A$3,"Genus",$A9,"Vegetational categorisation†2",D$1)/GETPIVOTDATA("Species/species complex",'Summary elements'!$A$3,"Genus",$A9)</f>
        <v>0</v>
      </c>
      <c r="E9" s="35">
        <f>GETPIVOTDATA("Species/species complex",'Summary elements'!$A$3,"Genus",$A9,"Vegetational categorisation†2",E$1)/GETPIVOTDATA("Species/species complex",'Summary elements'!$A$3,"Genus",$A9)</f>
        <v>0.66666666666666663</v>
      </c>
      <c r="F9" s="35">
        <f>GETPIVOTDATA("Species/species complex",'Summary elements'!$A$3,"Genus",$A9,"Vegetational categorisation†2",F$1)/GETPIVOTDATA("Species/species complex",'Summary elements'!$A$3,"Genus",$A9)</f>
        <v>0.33333333333333331</v>
      </c>
      <c r="G9" s="35">
        <f>GETPIVOTDATA("Species/species complex",'Summary elements'!$A$3,"Genus",$A9,"Vegetational categorisation†2",G$1)/GETPIVOTDATA("Species/species complex",'Summary elements'!$A$3,"Genus",$A9)</f>
        <v>0</v>
      </c>
      <c r="H9" s="35">
        <f>GETPIVOTDATA("Species/species complex",'Summary elements'!$A$3,"Genus",$A9,"Vegetational categorisation†2",H$1)/GETPIVOTDATA("Species/species complex",'Summary elements'!$A$3,"Genus",$A9)</f>
        <v>0</v>
      </c>
      <c r="I9" s="35">
        <f>GETPIVOTDATA("Species/species complex",'Summary elements'!$A$3,"Genus",$A9,"Vegetational categorisation†2",I$1)/GETPIVOTDATA("Species/species complex",'Summary elements'!$A$3,"Genus",$A9)</f>
        <v>0</v>
      </c>
      <c r="J9" s="35">
        <f>GETPIVOTDATA("Species/species complex",'Summary elements'!$A$3,"Genus",$A9,"Vegetational categorisation†2",J$1)/GETPIVOTDATA("Species/species complex",'Summary elements'!$A$3,"Genus",$A9)</f>
        <v>0</v>
      </c>
    </row>
    <row r="10" spans="1:10" x14ac:dyDescent="0.35">
      <c r="A10" t="str">
        <f>'Summary elements'!A10</f>
        <v>Carpinus</v>
      </c>
      <c r="B10" s="35">
        <f>GETPIVOTDATA("Species/species complex",'Summary elements'!$A$3,"Genus",$A10,"Vegetational categorisation†2",B$1)/GETPIVOTDATA("Species/species complex",'Summary elements'!$A$3,"Genus",$A10)</f>
        <v>0</v>
      </c>
      <c r="C10" s="35">
        <f>GETPIVOTDATA("Species/species complex",'Summary elements'!$A$3,"Genus",$A10,"Vegetational categorisation†2",C$1)/GETPIVOTDATA("Species/species complex",'Summary elements'!$A$3,"Genus",$A10)</f>
        <v>0</v>
      </c>
      <c r="D10" s="35">
        <f>GETPIVOTDATA("Species/species complex",'Summary elements'!$A$3,"Genus",$A10,"Vegetational categorisation†2",D$1)/GETPIVOTDATA("Species/species complex",'Summary elements'!$A$3,"Genus",$A10)</f>
        <v>0</v>
      </c>
      <c r="E10" s="35">
        <f>GETPIVOTDATA("Species/species complex",'Summary elements'!$A$3,"Genus",$A10,"Vegetational categorisation†2",E$1)/GETPIVOTDATA("Species/species complex",'Summary elements'!$A$3,"Genus",$A10)</f>
        <v>0.54545454545454541</v>
      </c>
      <c r="F10" s="35">
        <f>GETPIVOTDATA("Species/species complex",'Summary elements'!$A$3,"Genus",$A10,"Vegetational categorisation†2",F$1)/GETPIVOTDATA("Species/species complex",'Summary elements'!$A$3,"Genus",$A10)</f>
        <v>0.24242424242424243</v>
      </c>
      <c r="G10" s="35">
        <f>GETPIVOTDATA("Species/species complex",'Summary elements'!$A$3,"Genus",$A10,"Vegetational categorisation†2",G$1)/GETPIVOTDATA("Species/species complex",'Summary elements'!$A$3,"Genus",$A10)</f>
        <v>0.21212121212121213</v>
      </c>
      <c r="H10" s="35">
        <f>GETPIVOTDATA("Species/species complex",'Summary elements'!$A$3,"Genus",$A10,"Vegetational categorisation†2",H$1)/GETPIVOTDATA("Species/species complex",'Summary elements'!$A$3,"Genus",$A10)</f>
        <v>0</v>
      </c>
      <c r="I10" s="35">
        <f>GETPIVOTDATA("Species/species complex",'Summary elements'!$A$3,"Genus",$A10,"Vegetational categorisation†2",I$1)/GETPIVOTDATA("Species/species complex",'Summary elements'!$A$3,"Genus",$A10)</f>
        <v>0</v>
      </c>
      <c r="J10" s="35">
        <f>GETPIVOTDATA("Species/species complex",'Summary elements'!$A$3,"Genus",$A10,"Vegetational categorisation†2",J$1)/GETPIVOTDATA("Species/species complex",'Summary elements'!$A$3,"Genus",$A10)</f>
        <v>0</v>
      </c>
    </row>
    <row r="11" spans="1:10" x14ac:dyDescent="0.35">
      <c r="A11" t="str">
        <f>'Summary elements'!A19</f>
        <v>Group Ilex</v>
      </c>
      <c r="B11" s="35">
        <f>GETPIVOTDATA("Species/species complex",'Summary elements'!$A$3,"Subgenus*",$A11,"Vegetational categorisation†2",B$1)/GETPIVOTDATA("Species/species complex",'Summary elements'!$A$3,"Subgenus*",$A11)</f>
        <v>0</v>
      </c>
      <c r="C11" s="35">
        <f>GETPIVOTDATA("Species/species complex",'Summary elements'!$A$3,"Subgenus*",$A11,"Vegetational categorisation†2",C$1)/GETPIVOTDATA("Species/species complex",'Summary elements'!$A$3,"Subgenus*",$A11)</f>
        <v>0</v>
      </c>
      <c r="D11" s="35">
        <f>GETPIVOTDATA("Species/species complex",'Summary elements'!$A$3,"Subgenus*",$A11,"Vegetational categorisation†2",D$1)/GETPIVOTDATA("Species/species complex",'Summary elements'!$A$3,"Subgenus*",$A11)</f>
        <v>0</v>
      </c>
      <c r="E11" s="35">
        <f>GETPIVOTDATA("Species/species complex",'Summary elements'!$A$3,"Subgenus*",$A11,"Vegetational categorisation†2",E$1)/GETPIVOTDATA("Species/species complex",'Summary elements'!$A$3,"Subgenus*",$A11)</f>
        <v>0.61904761904761907</v>
      </c>
      <c r="F11" s="35">
        <f>GETPIVOTDATA("Species/species complex",'Summary elements'!$A$3,"Subgenus*",$A11,"Vegetational categorisation†2",F$1)/GETPIVOTDATA("Species/species complex",'Summary elements'!$A$3,"Subgenus*",$A11)</f>
        <v>0.14285714285714285</v>
      </c>
      <c r="G11" s="35">
        <f>GETPIVOTDATA("Species/species complex",'Summary elements'!$A$3,"Subgenus*",$A11,"Vegetational categorisation†2",G$1)/GETPIVOTDATA("Species/species complex",'Summary elements'!$A$3,"Subgenus*",$A11)</f>
        <v>0.23809523809523808</v>
      </c>
      <c r="H11" s="35">
        <f>GETPIVOTDATA("Species/species complex",'Summary elements'!$A$3,"Subgenus*",$A11,"Vegetational categorisation†2",H$1)/GETPIVOTDATA("Species/species complex",'Summary elements'!$A$3,"Subgenus*",$A11)</f>
        <v>0</v>
      </c>
      <c r="I11" s="35">
        <f>GETPIVOTDATA("Species/species complex",'Summary elements'!$A$3,"Subgenus*",$A11,"Vegetational categorisation†2",I$1)/GETPIVOTDATA("Species/species complex",'Summary elements'!$A$3,"Subgenus*",$A11)</f>
        <v>0</v>
      </c>
      <c r="J11" s="35">
        <f>GETPIVOTDATA("Species/species complex",'Summary elements'!$A$3,"Subgenus*",$A11,"Vegetational categorisation†2",J$1)/GETPIVOTDATA("Species/species complex",'Summary elements'!$A$3,"Subgenus*",$A11)</f>
        <v>0</v>
      </c>
    </row>
    <row r="12" spans="1:10" x14ac:dyDescent="0.35">
      <c r="A12" t="str">
        <f>'Summary elements'!A35</f>
        <v>Zelkova</v>
      </c>
      <c r="B12" s="35">
        <f>GETPIVOTDATA("Species/species complex",'Summary elements'!$A$3,"Genus",$A12,"Vegetational categorisation†2",B$1)/GETPIVOTDATA("Species/species complex",'Summary elements'!$A$3,"Genus",$A12)</f>
        <v>0</v>
      </c>
      <c r="C12" s="35">
        <f>GETPIVOTDATA("Species/species complex",'Summary elements'!$A$3,"Genus",$A12,"Vegetational categorisation†2",C$1)/GETPIVOTDATA("Species/species complex",'Summary elements'!$A$3,"Genus",$A12)</f>
        <v>0</v>
      </c>
      <c r="D12" s="35">
        <f>GETPIVOTDATA("Species/species complex",'Summary elements'!$A$3,"Genus",$A12,"Vegetational categorisation†2",D$1)/GETPIVOTDATA("Species/species complex",'Summary elements'!$A$3,"Genus",$A12)</f>
        <v>0</v>
      </c>
      <c r="E12" s="35">
        <f>GETPIVOTDATA("Species/species complex",'Summary elements'!$A$3,"Genus",$A12,"Vegetational categorisation†2",E$1)/GETPIVOTDATA("Species/species complex",'Summary elements'!$A$3,"Genus",$A12)</f>
        <v>0.66666666666666663</v>
      </c>
      <c r="F12" s="35">
        <f>GETPIVOTDATA("Species/species complex",'Summary elements'!$A$3,"Genus",$A12,"Vegetational categorisation†2",F$1)/GETPIVOTDATA("Species/species complex",'Summary elements'!$A$3,"Genus",$A12)</f>
        <v>0</v>
      </c>
      <c r="G12" s="35">
        <f>GETPIVOTDATA("Species/species complex",'Summary elements'!$A$3,"Genus",$A12,"Vegetational categorisation†2",G$1)/GETPIVOTDATA("Species/species complex",'Summary elements'!$A$3,"Genus",$A12)</f>
        <v>0.33333333333333331</v>
      </c>
      <c r="H12" s="35">
        <f>GETPIVOTDATA("Species/species complex",'Summary elements'!$A$3,"Genus",$A12,"Vegetational categorisation†2",H$1)/GETPIVOTDATA("Species/species complex",'Summary elements'!$A$3,"Genus",$A12)</f>
        <v>0</v>
      </c>
      <c r="I12" s="35">
        <f>GETPIVOTDATA("Species/species complex",'Summary elements'!$A$3,"Genus",$A12,"Vegetational categorisation†2",I$1)/GETPIVOTDATA("Species/species complex",'Summary elements'!$A$3,"Genus",$A12)</f>
        <v>0</v>
      </c>
      <c r="J12" s="35">
        <f>GETPIVOTDATA("Species/species complex",'Summary elements'!$A$3,"Genus",$A12,"Vegetational categorisation†2",J$1)/GETPIVOTDATA("Species/species complex",'Summary elements'!$A$3,"Genus",$A12)</f>
        <v>0</v>
      </c>
    </row>
    <row r="13" spans="1:10" x14ac:dyDescent="0.35">
      <c r="A13" t="str">
        <f>'Summary elements'!A24</f>
        <v>Juglans</v>
      </c>
      <c r="B13" s="35">
        <f>GETPIVOTDATA("Species/species complex",'Summary elements'!$A$3,"Genus",$A13,"Vegetational categorisation†2",B$1)/GETPIVOTDATA("Species/species complex",'Summary elements'!$A$3,"Genus",$A13)</f>
        <v>0</v>
      </c>
      <c r="C13" s="35">
        <f>GETPIVOTDATA("Species/species complex",'Summary elements'!$A$3,"Genus",$A13,"Vegetational categorisation†2",C$1)/GETPIVOTDATA("Species/species complex",'Summary elements'!$A$3,"Genus",$A13)</f>
        <v>0</v>
      </c>
      <c r="D13" s="35">
        <f>GETPIVOTDATA("Species/species complex",'Summary elements'!$A$3,"Genus",$A13,"Vegetational categorisation†2",D$1)/GETPIVOTDATA("Species/species complex",'Summary elements'!$A$3,"Genus",$A13)</f>
        <v>0</v>
      </c>
      <c r="E13" s="35">
        <f>GETPIVOTDATA("Species/species complex",'Summary elements'!$A$3,"Genus",$A13,"Vegetational categorisation†2",E$1)/GETPIVOTDATA("Species/species complex",'Summary elements'!$A$3,"Genus",$A13)</f>
        <v>0.44444444444444442</v>
      </c>
      <c r="F13" s="35">
        <f>GETPIVOTDATA("Species/species complex",'Summary elements'!$A$3,"Genus",$A13,"Vegetational categorisation†2",F$1)/GETPIVOTDATA("Species/species complex",'Summary elements'!$A$3,"Genus",$A13)</f>
        <v>0.1111111111111111</v>
      </c>
      <c r="G13" s="35">
        <f>GETPIVOTDATA("Species/species complex",'Summary elements'!$A$3,"Genus",$A13,"Vegetational categorisation†2",G$1)/GETPIVOTDATA("Species/species complex",'Summary elements'!$A$3,"Genus",$A13)</f>
        <v>0.44444444444444442</v>
      </c>
      <c r="H13" s="35">
        <f>GETPIVOTDATA("Species/species complex",'Summary elements'!$A$3,"Genus",$A13,"Vegetational categorisation†2",H$1)/GETPIVOTDATA("Species/species complex",'Summary elements'!$A$3,"Genus",$A13)</f>
        <v>0</v>
      </c>
      <c r="I13" s="35">
        <f>GETPIVOTDATA("Species/species complex",'Summary elements'!$A$3,"Genus",$A13,"Vegetational categorisation†2",I$1)/GETPIVOTDATA("Species/species complex",'Summary elements'!$A$3,"Genus",$A13)</f>
        <v>0</v>
      </c>
      <c r="J13" s="35">
        <f>GETPIVOTDATA("Species/species complex",'Summary elements'!$A$3,"Genus",$A13,"Vegetational categorisation†2",J$1)/GETPIVOTDATA("Species/species complex",'Summary elements'!$A$3,"Genus",$A13)</f>
        <v>0</v>
      </c>
    </row>
    <row r="14" spans="1:10" x14ac:dyDescent="0.35">
      <c r="A14" t="str">
        <f>'Summary elements'!A17</f>
        <v>Group Cerris</v>
      </c>
      <c r="B14" s="35">
        <f>GETPIVOTDATA("Species/species complex",'Summary elements'!$A$3,"Subgenus*",$A14,"Vegetational categorisation†2",B$1)/GETPIVOTDATA("Species/species complex",'Summary elements'!$A$3,"Subgenus*",$A14)</f>
        <v>0</v>
      </c>
      <c r="C14" s="35">
        <f>GETPIVOTDATA("Species/species complex",'Summary elements'!$A$3,"Subgenus*",$A14,"Vegetational categorisation†2",C$1)/GETPIVOTDATA("Species/species complex",'Summary elements'!$A$3,"Subgenus*",$A14)</f>
        <v>0</v>
      </c>
      <c r="D14" s="35">
        <f>GETPIVOTDATA("Species/species complex",'Summary elements'!$A$3,"Subgenus*",$A14,"Vegetational categorisation†2",D$1)/GETPIVOTDATA("Species/species complex",'Summary elements'!$A$3,"Subgenus*",$A14)</f>
        <v>0</v>
      </c>
      <c r="E14" s="35">
        <f>GETPIVOTDATA("Species/species complex",'Summary elements'!$A$3,"Subgenus*",$A14,"Vegetational categorisation†2",E$1)/GETPIVOTDATA("Species/species complex",'Summary elements'!$A$3,"Subgenus*",$A14)</f>
        <v>0.4</v>
      </c>
      <c r="F14" s="35">
        <f>GETPIVOTDATA("Species/species complex",'Summary elements'!$A$3,"Subgenus*",$A14,"Vegetational categorisation†2",F$1)/GETPIVOTDATA("Species/species complex",'Summary elements'!$A$3,"Subgenus*",$A14)</f>
        <v>0.1</v>
      </c>
      <c r="G14" s="35">
        <f>GETPIVOTDATA("Species/species complex",'Summary elements'!$A$3,"Subgenus*",$A14,"Vegetational categorisation†2",G$1)/GETPIVOTDATA("Species/species complex",'Summary elements'!$A$3,"Subgenus*",$A14)</f>
        <v>0.5</v>
      </c>
      <c r="H14" s="35">
        <f>GETPIVOTDATA("Species/species complex",'Summary elements'!$A$3,"Subgenus*",$A14,"Vegetational categorisation†2",H$1)/GETPIVOTDATA("Species/species complex",'Summary elements'!$A$3,"Subgenus*",$A14)</f>
        <v>0</v>
      </c>
      <c r="I14" s="35">
        <f>GETPIVOTDATA("Species/species complex",'Summary elements'!$A$3,"Subgenus*",$A14,"Vegetational categorisation†2",I$1)/GETPIVOTDATA("Species/species complex",'Summary elements'!$A$3,"Subgenus*",$A14)</f>
        <v>0</v>
      </c>
      <c r="J14" s="35">
        <f>GETPIVOTDATA("Species/species complex",'Summary elements'!$A$3,"Subgenus*",$A14,"Vegetational categorisation†2",J$1)/GETPIVOTDATA("Species/species complex",'Summary elements'!$A$3,"Subgenus*",$A14)</f>
        <v>0</v>
      </c>
    </row>
    <row r="15" spans="1:10" x14ac:dyDescent="0.35">
      <c r="A15" t="str">
        <f>'Summary elements'!A23</f>
        <v>Carya</v>
      </c>
      <c r="B15" s="35">
        <f>GETPIVOTDATA("Species/species complex",'Summary elements'!$A$3,"Genus",$A15,"Vegetational categorisation†2",B$1)/GETPIVOTDATA("Species/species complex",'Summary elements'!$A$3,"Genus",$A15)</f>
        <v>0</v>
      </c>
      <c r="C15" s="35">
        <f>GETPIVOTDATA("Species/species complex",'Summary elements'!$A$3,"Genus",$A15,"Vegetational categorisation†2",C$1)/GETPIVOTDATA("Species/species complex",'Summary elements'!$A$3,"Genus",$A15)</f>
        <v>0</v>
      </c>
      <c r="D15" s="35">
        <f>GETPIVOTDATA("Species/species complex",'Summary elements'!$A$3,"Genus",$A15,"Vegetational categorisation†2",D$1)/GETPIVOTDATA("Species/species complex",'Summary elements'!$A$3,"Genus",$A15)</f>
        <v>0</v>
      </c>
      <c r="E15" s="35">
        <f>GETPIVOTDATA("Species/species complex",'Summary elements'!$A$3,"Genus",$A15,"Vegetational categorisation†2",E$1)/GETPIVOTDATA("Species/species complex",'Summary elements'!$A$3,"Genus",$A15)</f>
        <v>0.13333333333333333</v>
      </c>
      <c r="F15" s="35">
        <f>GETPIVOTDATA("Species/species complex",'Summary elements'!$A$3,"Genus",$A15,"Vegetational categorisation†2",F$1)/GETPIVOTDATA("Species/species complex",'Summary elements'!$A$3,"Genus",$A15)</f>
        <v>0.73333333333333328</v>
      </c>
      <c r="G15" s="35">
        <f>GETPIVOTDATA("Species/species complex",'Summary elements'!$A$3,"Genus",$A15,"Vegetational categorisation†2",G$1)/GETPIVOTDATA("Species/species complex",'Summary elements'!$A$3,"Genus",$A15)</f>
        <v>0.13333333333333333</v>
      </c>
      <c r="H15" s="35">
        <f>GETPIVOTDATA("Species/species complex",'Summary elements'!$A$3,"Genus",$A15,"Vegetational categorisation†2",H$1)/GETPIVOTDATA("Species/species complex",'Summary elements'!$A$3,"Genus",$A15)</f>
        <v>0</v>
      </c>
      <c r="I15" s="35">
        <f>GETPIVOTDATA("Species/species complex",'Summary elements'!$A$3,"Genus",$A15,"Vegetational categorisation†2",I$1)/GETPIVOTDATA("Species/species complex",'Summary elements'!$A$3,"Genus",$A15)</f>
        <v>0</v>
      </c>
      <c r="J15" s="35">
        <f>GETPIVOTDATA("Species/species complex",'Summary elements'!$A$3,"Genus",$A15,"Vegetational categorisation†2",J$1)/GETPIVOTDATA("Species/species complex",'Summary elements'!$A$3,"Genus",$A15)</f>
        <v>0</v>
      </c>
    </row>
    <row r="16" spans="1:10" x14ac:dyDescent="0.35">
      <c r="A16" t="str">
        <f>'Summary elements'!A12</f>
        <v>Ostrya</v>
      </c>
      <c r="B16" s="35">
        <f>GETPIVOTDATA("Species/species complex",'Summary elements'!$A$3,"Genus",$A16,"Vegetational categorisation†2",B$1)/GETPIVOTDATA("Species/species complex",'Summary elements'!$A$3,"Genus",$A16)</f>
        <v>0</v>
      </c>
      <c r="C16" s="35">
        <f>GETPIVOTDATA("Species/species complex",'Summary elements'!$A$3,"Genus",$A16,"Vegetational categorisation†2",C$1)/GETPIVOTDATA("Species/species complex",'Summary elements'!$A$3,"Genus",$A16)</f>
        <v>0</v>
      </c>
      <c r="D16" s="35">
        <f>GETPIVOTDATA("Species/species complex",'Summary elements'!$A$3,"Genus",$A16,"Vegetational categorisation†2",D$1)/GETPIVOTDATA("Species/species complex",'Summary elements'!$A$3,"Genus",$A16)</f>
        <v>0</v>
      </c>
      <c r="E16" s="35">
        <f>GETPIVOTDATA("Species/species complex",'Summary elements'!$A$3,"Genus",$A16,"Vegetational categorisation†2",E$1)/GETPIVOTDATA("Species/species complex",'Summary elements'!$A$3,"Genus",$A16)</f>
        <v>0.44444444444444442</v>
      </c>
      <c r="F16" s="35">
        <f>GETPIVOTDATA("Species/species complex",'Summary elements'!$A$3,"Genus",$A16,"Vegetational categorisation†2",F$1)/GETPIVOTDATA("Species/species complex",'Summary elements'!$A$3,"Genus",$A16)</f>
        <v>0.33333333333333331</v>
      </c>
      <c r="G16" s="35">
        <f>GETPIVOTDATA("Species/species complex",'Summary elements'!$A$3,"Genus",$A16,"Vegetational categorisation†2",G$1)/GETPIVOTDATA("Species/species complex",'Summary elements'!$A$3,"Genus",$A16)</f>
        <v>0.1111111111111111</v>
      </c>
      <c r="H16" s="35">
        <f>GETPIVOTDATA("Species/species complex",'Summary elements'!$A$3,"Genus",$A16,"Vegetational categorisation†2",H$1)/GETPIVOTDATA("Species/species complex",'Summary elements'!$A$3,"Genus",$A16)</f>
        <v>0</v>
      </c>
      <c r="I16" s="35">
        <f>GETPIVOTDATA("Species/species complex",'Summary elements'!$A$3,"Genus",$A16,"Vegetational categorisation†2",I$1)/GETPIVOTDATA("Species/species complex",'Summary elements'!$A$3,"Genus",$A16)</f>
        <v>0</v>
      </c>
      <c r="J16" s="35">
        <f>GETPIVOTDATA("Species/species complex",'Summary elements'!$A$3,"Genus",$A16,"Vegetational categorisation†2",J$1)/GETPIVOTDATA("Species/species complex",'Summary elements'!$A$3,"Genus",$A16)</f>
        <v>0.1111111111111111</v>
      </c>
    </row>
    <row r="17" spans="1:10" x14ac:dyDescent="0.35">
      <c r="A17" t="str">
        <f>'Summary elements'!A30</f>
        <v>Elaeagnus</v>
      </c>
      <c r="B17" s="35">
        <f>GETPIVOTDATA("Species/species complex",'Summary elements'!$A$3,"Genus",$A17,"Vegetational categorisation†2",B$1)/GETPIVOTDATA("Species/species complex",'Summary elements'!$A$3,"Genus",$A17)</f>
        <v>0</v>
      </c>
      <c r="C17" s="35">
        <f>GETPIVOTDATA("Species/species complex",'Summary elements'!$A$3,"Genus",$A17,"Vegetational categorisation†2",C$1)/GETPIVOTDATA("Species/species complex",'Summary elements'!$A$3,"Genus",$A17)</f>
        <v>0</v>
      </c>
      <c r="D17" s="35">
        <f>GETPIVOTDATA("Species/species complex",'Summary elements'!$A$3,"Genus",$A17,"Vegetational categorisation†2",D$1)/GETPIVOTDATA("Species/species complex",'Summary elements'!$A$3,"Genus",$A17)</f>
        <v>0</v>
      </c>
      <c r="E17" s="35">
        <f>GETPIVOTDATA("Species/species complex",'Summary elements'!$A$3,"Genus",$A17,"Vegetational categorisation†2",E$1)/GETPIVOTDATA("Species/species complex",'Summary elements'!$A$3,"Genus",$A17)</f>
        <v>0.3125</v>
      </c>
      <c r="F17" s="35">
        <f>GETPIVOTDATA("Species/species complex",'Summary elements'!$A$3,"Genus",$A17,"Vegetational categorisation†2",F$1)/GETPIVOTDATA("Species/species complex",'Summary elements'!$A$3,"Genus",$A17)</f>
        <v>0.4375</v>
      </c>
      <c r="G17" s="35">
        <f>GETPIVOTDATA("Species/species complex",'Summary elements'!$A$3,"Genus",$A17,"Vegetational categorisation†2",G$1)/GETPIVOTDATA("Species/species complex",'Summary elements'!$A$3,"Genus",$A17)</f>
        <v>0.125</v>
      </c>
      <c r="H17" s="35">
        <f>GETPIVOTDATA("Species/species complex",'Summary elements'!$A$3,"Genus",$A17,"Vegetational categorisation†2",H$1)/GETPIVOTDATA("Species/species complex",'Summary elements'!$A$3,"Genus",$A17)</f>
        <v>0</v>
      </c>
      <c r="I17" s="35">
        <f>GETPIVOTDATA("Species/species complex",'Summary elements'!$A$3,"Genus",$A17,"Vegetational categorisation†2",I$1)/GETPIVOTDATA("Species/species complex",'Summary elements'!$A$3,"Genus",$A17)</f>
        <v>0</v>
      </c>
      <c r="J17" s="35">
        <f>GETPIVOTDATA("Species/species complex",'Summary elements'!$A$3,"Genus",$A17,"Vegetational categorisation†2",J$1)/GETPIVOTDATA("Species/species complex",'Summary elements'!$A$3,"Genus",$A17)</f>
        <v>0.125</v>
      </c>
    </row>
    <row r="18" spans="1:10" x14ac:dyDescent="0.35">
      <c r="A18" t="str">
        <f>'Summary elements'!A20</f>
        <v>Group Quercus/Lobatae</v>
      </c>
      <c r="B18" s="35">
        <f>GETPIVOTDATA("Species/species complex",'Summary elements'!$A$3,"Subgenus*",$A18,"Vegetational categorisation†2",B$1)/GETPIVOTDATA("Species/species complex",'Summary elements'!$A$3,"Subgenus*",$A18)</f>
        <v>1.6393442622950821E-2</v>
      </c>
      <c r="C18" s="35">
        <f>GETPIVOTDATA("Species/species complex",'Summary elements'!$A$3,"Subgenus*",$A18,"Vegetational categorisation†2",C$1)/GETPIVOTDATA("Species/species complex",'Summary elements'!$A$3,"Subgenus*",$A18)</f>
        <v>0</v>
      </c>
      <c r="D18" s="35">
        <f>GETPIVOTDATA("Species/species complex",'Summary elements'!$A$3,"Subgenus*",$A18,"Vegetational categorisation†2",D$1)/GETPIVOTDATA("Species/species complex",'Summary elements'!$A$3,"Subgenus*",$A18)</f>
        <v>4.9180327868852458E-2</v>
      </c>
      <c r="E18" s="35">
        <f>GETPIVOTDATA("Species/species complex",'Summary elements'!$A$3,"Subgenus*",$A18,"Vegetational categorisation†2",E$1)/GETPIVOTDATA("Species/species complex",'Summary elements'!$A$3,"Subgenus*",$A18)</f>
        <v>0.34426229508196721</v>
      </c>
      <c r="F18" s="35">
        <f>GETPIVOTDATA("Species/species complex",'Summary elements'!$A$3,"Subgenus*",$A18,"Vegetational categorisation†2",F$1)/GETPIVOTDATA("Species/species complex",'Summary elements'!$A$3,"Subgenus*",$A18)</f>
        <v>0.32786885245901637</v>
      </c>
      <c r="G18" s="35">
        <f>GETPIVOTDATA("Species/species complex",'Summary elements'!$A$3,"Subgenus*",$A18,"Vegetational categorisation†2",G$1)/GETPIVOTDATA("Species/species complex",'Summary elements'!$A$3,"Subgenus*",$A18)</f>
        <v>0.19672131147540983</v>
      </c>
      <c r="H18" s="35">
        <f>GETPIVOTDATA("Species/species complex",'Summary elements'!$A$3,"Subgenus*",$A18,"Vegetational categorisation†2",H$1)/GETPIVOTDATA("Species/species complex",'Summary elements'!$A$3,"Subgenus*",$A18)</f>
        <v>1.6393442622950821E-2</v>
      </c>
      <c r="I18" s="35">
        <f>GETPIVOTDATA("Species/species complex",'Summary elements'!$A$3,"Subgenus*",$A18,"Vegetational categorisation†2",I$1)/GETPIVOTDATA("Species/species complex",'Summary elements'!$A$3,"Subgenus*",$A18)</f>
        <v>0</v>
      </c>
      <c r="J18" s="35">
        <f>GETPIVOTDATA("Species/species complex",'Summary elements'!$A$3,"Subgenus*",$A18,"Vegetational categorisation†2",J$1)/GETPIVOTDATA("Species/species complex",'Summary elements'!$A$3,"Subgenus*",$A18)</f>
        <v>4.9180327868852458E-2</v>
      </c>
    </row>
    <row r="19" spans="1:10" x14ac:dyDescent="0.35">
      <c r="A19" t="str">
        <f>'Summary elements'!A28</f>
        <v>Celtis</v>
      </c>
      <c r="B19" s="35">
        <f>GETPIVOTDATA("Species/species complex",'Summary elements'!$A$3,"Genus",$A19,"Vegetational categorisation†2",B$1)/GETPIVOTDATA("Species/species complex",'Summary elements'!$A$3,"Genus",$A19)</f>
        <v>5.5555555555555552E-2</v>
      </c>
      <c r="C19" s="35">
        <f>GETPIVOTDATA("Species/species complex",'Summary elements'!$A$3,"Genus",$A19,"Vegetational categorisation†2",C$1)/GETPIVOTDATA("Species/species complex",'Summary elements'!$A$3,"Genus",$A19)</f>
        <v>0</v>
      </c>
      <c r="D19" s="35">
        <f>GETPIVOTDATA("Species/species complex",'Summary elements'!$A$3,"Genus",$A19,"Vegetational categorisation†2",D$1)/GETPIVOTDATA("Species/species complex",'Summary elements'!$A$3,"Genus",$A19)</f>
        <v>0</v>
      </c>
      <c r="E19" s="35">
        <f>GETPIVOTDATA("Species/species complex",'Summary elements'!$A$3,"Genus",$A19,"Vegetational categorisation†2",E$1)/GETPIVOTDATA("Species/species complex",'Summary elements'!$A$3,"Genus",$A19)</f>
        <v>0.16666666666666666</v>
      </c>
      <c r="F19" s="35">
        <f>GETPIVOTDATA("Species/species complex",'Summary elements'!$A$3,"Genus",$A19,"Vegetational categorisation†2",F$1)/GETPIVOTDATA("Species/species complex",'Summary elements'!$A$3,"Genus",$A19)</f>
        <v>0.5</v>
      </c>
      <c r="G19" s="35">
        <f>GETPIVOTDATA("Species/species complex",'Summary elements'!$A$3,"Genus",$A19,"Vegetational categorisation†2",G$1)/GETPIVOTDATA("Species/species complex",'Summary elements'!$A$3,"Genus",$A19)</f>
        <v>0</v>
      </c>
      <c r="H19" s="35">
        <f>GETPIVOTDATA("Species/species complex",'Summary elements'!$A$3,"Genus",$A19,"Vegetational categorisation†2",H$1)/GETPIVOTDATA("Species/species complex",'Summary elements'!$A$3,"Genus",$A19)</f>
        <v>0.1111111111111111</v>
      </c>
      <c r="I19" s="35">
        <f>GETPIVOTDATA("Species/species complex",'Summary elements'!$A$3,"Genus",$A19,"Vegetational categorisation†2",I$1)/GETPIVOTDATA("Species/species complex",'Summary elements'!$A$3,"Genus",$A19)</f>
        <v>5.5555555555555552E-2</v>
      </c>
      <c r="J19" s="35">
        <f>GETPIVOTDATA("Species/species complex",'Summary elements'!$A$3,"Genus",$A19,"Vegetational categorisation†2",J$1)/GETPIVOTDATA("Species/species complex",'Summary elements'!$A$3,"Genus",$A19)</f>
        <v>0.1111111111111111</v>
      </c>
    </row>
    <row r="20" spans="1:10" x14ac:dyDescent="0.35">
      <c r="A20" t="str">
        <f>'Summary elements'!A18</f>
        <v>Group Cyclobalanopsis</v>
      </c>
      <c r="B20" s="35">
        <f>GETPIVOTDATA("Species/species complex",'Summary elements'!$A$3,"Subgenus*",$A20,"Vegetational categorisation†2",B$1)/GETPIVOTDATA("Species/species complex",'Summary elements'!$A$3,"Subgenus*",$A20)</f>
        <v>0</v>
      </c>
      <c r="C20" s="35">
        <f>GETPIVOTDATA("Species/species complex",'Summary elements'!$A$3,"Subgenus*",$A20,"Vegetational categorisation†2",C$1)/GETPIVOTDATA("Species/species complex",'Summary elements'!$A$3,"Subgenus*",$A20)</f>
        <v>0</v>
      </c>
      <c r="D20" s="35">
        <f>GETPIVOTDATA("Species/species complex",'Summary elements'!$A$3,"Subgenus*",$A20,"Vegetational categorisation†2",D$1)/GETPIVOTDATA("Species/species complex",'Summary elements'!$A$3,"Subgenus*",$A20)</f>
        <v>0</v>
      </c>
      <c r="E20" s="35">
        <f>GETPIVOTDATA("Species/species complex",'Summary elements'!$A$3,"Subgenus*",$A20,"Vegetational categorisation†2",E$1)/GETPIVOTDATA("Species/species complex",'Summary elements'!$A$3,"Subgenus*",$A20)</f>
        <v>0.22222222222222221</v>
      </c>
      <c r="F20" s="35">
        <f>GETPIVOTDATA("Species/species complex",'Summary elements'!$A$3,"Subgenus*",$A20,"Vegetational categorisation†2",F$1)/GETPIVOTDATA("Species/species complex",'Summary elements'!$A$3,"Subgenus*",$A20)</f>
        <v>0.40740740740740738</v>
      </c>
      <c r="G20" s="35">
        <f>GETPIVOTDATA("Species/species complex",'Summary elements'!$A$3,"Subgenus*",$A20,"Vegetational categorisation†2",G$1)/GETPIVOTDATA("Species/species complex",'Summary elements'!$A$3,"Subgenus*",$A20)</f>
        <v>0.33333333333333331</v>
      </c>
      <c r="H20" s="35">
        <f>GETPIVOTDATA("Species/species complex",'Summary elements'!$A$3,"Subgenus*",$A20,"Vegetational categorisation†2",H$1)/GETPIVOTDATA("Species/species complex",'Summary elements'!$A$3,"Subgenus*",$A20)</f>
        <v>3.7037037037037035E-2</v>
      </c>
      <c r="I20" s="35">
        <f>GETPIVOTDATA("Species/species complex",'Summary elements'!$A$3,"Subgenus*",$A20,"Vegetational categorisation†2",I$1)/GETPIVOTDATA("Species/species complex",'Summary elements'!$A$3,"Subgenus*",$A20)</f>
        <v>0</v>
      </c>
      <c r="J20" s="35">
        <f>GETPIVOTDATA("Species/species complex",'Summary elements'!$A$3,"Subgenus*",$A20,"Vegetational categorisation†2",J$1)/GETPIVOTDATA("Species/species complex",'Summary elements'!$A$3,"Subgenus*",$A20)</f>
        <v>0</v>
      </c>
    </row>
    <row r="21" spans="1:10" x14ac:dyDescent="0.35">
      <c r="A21" t="str">
        <f>'Summary elements'!A26</f>
        <v>Fagales:Myricaceae</v>
      </c>
      <c r="B21" s="35">
        <f>GETPIVOTDATA("Species/species complex",'Summary elements'!$A$3,"Lineage",$A21,"Vegetational categorisation†2",B$1)/GETPIVOTDATA("Species/species complex",'Summary elements'!$A$3,"Lineage",$A21)</f>
        <v>0</v>
      </c>
      <c r="C21" s="35">
        <f>GETPIVOTDATA("Species/species complex",'Summary elements'!$A$3,"Lineage",$A21,"Vegetational categorisation†2",C$1)/GETPIVOTDATA("Species/species complex",'Summary elements'!$A$3,"Lineage",$A21)</f>
        <v>0</v>
      </c>
      <c r="D21" s="35">
        <f>GETPIVOTDATA("Species/species complex",'Summary elements'!$A$3,"Lineage",$A21,"Vegetational categorisation†2",D$1)/GETPIVOTDATA("Species/species complex",'Summary elements'!$A$3,"Lineage",$A21)</f>
        <v>7.1428571428571425E-2</v>
      </c>
      <c r="E21" s="35">
        <f>GETPIVOTDATA("Species/species complex",'Summary elements'!$A$3,"Lineage",$A21,"Vegetational categorisation†2",E$1)/GETPIVOTDATA("Species/species complex",'Summary elements'!$A$3,"Lineage",$A21)</f>
        <v>0.21428571428571427</v>
      </c>
      <c r="F21" s="35">
        <f>GETPIVOTDATA("Species/species complex",'Summary elements'!$A$3,"Lineage",$A21,"Vegetational categorisation†2",F$1)/GETPIVOTDATA("Species/species complex",'Summary elements'!$A$3,"Lineage",$A21)</f>
        <v>0.21428571428571427</v>
      </c>
      <c r="G21" s="35">
        <f>GETPIVOTDATA("Species/species complex",'Summary elements'!$A$3,"Lineage",$A21,"Vegetational categorisation†2",G$1)/GETPIVOTDATA("Species/species complex",'Summary elements'!$A$3,"Lineage",$A21)</f>
        <v>0.21428571428571427</v>
      </c>
      <c r="H21" s="35">
        <f>GETPIVOTDATA("Species/species complex",'Summary elements'!$A$3,"Lineage",$A21,"Vegetational categorisation†2",H$1)/GETPIVOTDATA("Species/species complex",'Summary elements'!$A$3,"Lineage",$A21)</f>
        <v>0.21428571428571427</v>
      </c>
      <c r="I21" s="35">
        <f>GETPIVOTDATA("Species/species complex",'Summary elements'!$A$3,"Lineage",$A21,"Vegetational categorisation†2",I$1)/GETPIVOTDATA("Species/species complex",'Summary elements'!$A$3,"Lineage",$A21)</f>
        <v>7.1428571428571425E-2</v>
      </c>
      <c r="J21" s="35">
        <f>GETPIVOTDATA("Species/species complex",'Summary elements'!$A$3,"Lineage",$A21,"Vegetational categorisation†2",J$1)/GETPIVOTDATA("Species/species complex",'Summary elements'!$A$3,"Lineage",$A21)</f>
        <v>0</v>
      </c>
    </row>
    <row r="22" spans="1:10" x14ac:dyDescent="0.35">
      <c r="A22" t="str">
        <f>'Summary elements'!A21</f>
        <v>Fagales:Juglandaceae: Engelhardioideae</v>
      </c>
      <c r="B22" s="35">
        <f>GETPIVOTDATA("Species/species complex",'Summary elements'!$A$3,"Lineage",$A22,"Vegetational categorisation†2",B$1)/GETPIVOTDATA("Species/species complex",'Summary elements'!$A$3,"Lineage",$A22)</f>
        <v>0</v>
      </c>
      <c r="C22" s="35">
        <f>GETPIVOTDATA("Species/species complex",'Summary elements'!$A$3,"Lineage",$A22,"Vegetational categorisation†2",C$1)/GETPIVOTDATA("Species/species complex",'Summary elements'!$A$3,"Lineage",$A22)</f>
        <v>0</v>
      </c>
      <c r="D22" s="35">
        <f>GETPIVOTDATA("Species/species complex",'Summary elements'!$A$3,"Lineage",$A22,"Vegetational categorisation†2",D$1)/GETPIVOTDATA("Species/species complex",'Summary elements'!$A$3,"Lineage",$A22)</f>
        <v>0</v>
      </c>
      <c r="E22" s="35">
        <f>GETPIVOTDATA("Species/species complex",'Summary elements'!$A$3,"Lineage",$A22,"Vegetational categorisation†2",E$1)/GETPIVOTDATA("Species/species complex",'Summary elements'!$A$3,"Lineage",$A22)</f>
        <v>0</v>
      </c>
      <c r="F22" s="35">
        <f>GETPIVOTDATA("Species/species complex",'Summary elements'!$A$3,"Lineage",$A22,"Vegetational categorisation†2",F$1)/GETPIVOTDATA("Species/species complex",'Summary elements'!$A$3,"Lineage",$A22)</f>
        <v>0.2</v>
      </c>
      <c r="G22" s="35">
        <f>GETPIVOTDATA("Species/species complex",'Summary elements'!$A$3,"Lineage",$A22,"Vegetational categorisation†2",G$1)/GETPIVOTDATA("Species/species complex",'Summary elements'!$A$3,"Lineage",$A22)</f>
        <v>0</v>
      </c>
      <c r="H22" s="35">
        <f>GETPIVOTDATA("Species/species complex",'Summary elements'!$A$3,"Lineage",$A22,"Vegetational categorisation†2",H$1)/GETPIVOTDATA("Species/species complex",'Summary elements'!$A$3,"Lineage",$A22)</f>
        <v>0.4</v>
      </c>
      <c r="I22" s="35">
        <f>GETPIVOTDATA("Species/species complex",'Summary elements'!$A$3,"Lineage",$A22,"Vegetational categorisation†2",I$1)/GETPIVOTDATA("Species/species complex",'Summary elements'!$A$3,"Lineage",$A22)</f>
        <v>0.4</v>
      </c>
      <c r="J22" s="35">
        <f>GETPIVOTDATA("Species/species complex",'Summary elements'!$A$3,"Lineage",$A22,"Vegetational categorisation†2",J$1)/GETPIVOTDATA("Species/species complex",'Summary elements'!$A$3,"Lineage",$A22)</f>
        <v>0</v>
      </c>
    </row>
  </sheetData>
  <autoFilter ref="A1:J1"/>
  <sortState ref="A2:J22">
    <sortCondition descending="1" ref="C2:C22"/>
    <sortCondition descending="1" ref="D2:D22"/>
    <sortCondition ref="J2:J22"/>
    <sortCondition ref="G2:G22"/>
    <sortCondition ref="F2:F22"/>
  </sortState>
  <conditionalFormatting sqref="B18:G18 B2:G12 B15:G15 J2:J12 J15 J18 J20:J22 B20:G22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2 I18 I15 I20:I22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 H18 H15 H20:H22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G13 J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G14 J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G19 J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G16 J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G17 J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J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Readme!</vt:lpstr>
      <vt:lpstr>Summary elements</vt:lpstr>
      <vt:lpstr>KöSign list</vt:lpstr>
      <vt:lpstr>Data for barchart</vt:lpstr>
      <vt:lpstr>Barchart</vt:lpstr>
      <vt:lpstr>ClimZones_Query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Grimm</dc:creator>
  <cp:lastModifiedBy>G Grimm</cp:lastModifiedBy>
  <cp:lastPrinted>2015-05-11T14:21:49Z</cp:lastPrinted>
  <dcterms:created xsi:type="dcterms:W3CDTF">2015-03-15T11:13:01Z</dcterms:created>
  <dcterms:modified xsi:type="dcterms:W3CDTF">2015-05-26T07:27:41Z</dcterms:modified>
</cp:coreProperties>
</file>